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DIN\departments\Промышленные грузы\_Файлы с Office2\Юля Зайцева\Grains Flow\ISM GrainFlow\2026\North Atlantic &amp; NOPAC\"/>
    </mc:Choice>
  </mc:AlternateContent>
  <bookViews>
    <workbookView xWindow="615" yWindow="915" windowWidth="25440" windowHeight="15930" activeTab="1"/>
  </bookViews>
  <sheets>
    <sheet name="GrainFlow France trends" sheetId="28" r:id="rId1"/>
    <sheet name="Vessels sailed from France" sheetId="25" r:id="rId2"/>
    <sheet name="Discharged French grain" sheetId="26" r:id="rId3"/>
    <sheet name="Grain and vessels at sea" sheetId="27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27" l="1"/>
  <c r="P6" i="27"/>
  <c r="P5" i="27"/>
  <c r="P4" i="27"/>
  <c r="C27" i="25" l="1"/>
  <c r="C24" i="26" l="1"/>
  <c r="D54" i="27" l="1"/>
</calcChain>
</file>

<file path=xl/sharedStrings.xml><?xml version="1.0" encoding="utf-8"?>
<sst xmlns="http://schemas.openxmlformats.org/spreadsheetml/2006/main" count="792" uniqueCount="296">
  <si>
    <t>Tunisia</t>
  </si>
  <si>
    <t>POD</t>
  </si>
  <si>
    <t>POL</t>
  </si>
  <si>
    <t>wheat</t>
  </si>
  <si>
    <t>Shipper</t>
  </si>
  <si>
    <t>Spain</t>
  </si>
  <si>
    <t>Terminal of loading</t>
  </si>
  <si>
    <t>Morocco</t>
  </si>
  <si>
    <t>Grain type</t>
  </si>
  <si>
    <t>Departure Date</t>
  </si>
  <si>
    <t>Volume, tons</t>
  </si>
  <si>
    <t>Vessel name</t>
  </si>
  <si>
    <t>Ship owner/manager</t>
  </si>
  <si>
    <t>DWT</t>
  </si>
  <si>
    <t>w-o-w change</t>
  </si>
  <si>
    <t>TOTAL number of vsls</t>
  </si>
  <si>
    <t>w-o-w</t>
  </si>
  <si>
    <t>Date of discharge</t>
  </si>
  <si>
    <t>Discharge country</t>
  </si>
  <si>
    <t>small Handy / Handymax(13-49k dwt)</t>
  </si>
  <si>
    <t>Coasters/minibulkers (up to 13k dwt)</t>
  </si>
  <si>
    <t>Supramax/Ultramax (49-67k dwt)</t>
  </si>
  <si>
    <t>Panamax/Kamsarmax/Cape (above 67k dwt)</t>
  </si>
  <si>
    <t>TOTAL IMPORT (tons)</t>
  </si>
  <si>
    <t>barley</t>
  </si>
  <si>
    <t>GRAIN AT SEA IN TOTAL (tons)</t>
  </si>
  <si>
    <t>NUMBER OF VESSELS AT SEA</t>
  </si>
  <si>
    <t>week</t>
  </si>
  <si>
    <t>number of vsls</t>
  </si>
  <si>
    <t>small Handy / Handymax (13-49k dwt)</t>
  </si>
  <si>
    <t>grain at sea</t>
  </si>
  <si>
    <t>Berth</t>
  </si>
  <si>
    <t>UK</t>
  </si>
  <si>
    <t xml:space="preserve"> </t>
  </si>
  <si>
    <t>grain, tons</t>
  </si>
  <si>
    <t>IMO</t>
  </si>
  <si>
    <t>TOTAL EXPORT (tons)</t>
  </si>
  <si>
    <t>previous week</t>
  </si>
  <si>
    <t>current week</t>
  </si>
  <si>
    <t>Importer/Receiver</t>
  </si>
  <si>
    <t>Importer / receiver</t>
  </si>
  <si>
    <t>-</t>
  </si>
  <si>
    <t>Portugal</t>
  </si>
  <si>
    <t>Rouen</t>
  </si>
  <si>
    <t>BZ</t>
  </si>
  <si>
    <t>Soufflet</t>
  </si>
  <si>
    <t>Bayonne</t>
  </si>
  <si>
    <t>La Pallice</t>
  </si>
  <si>
    <t>Socomac</t>
  </si>
  <si>
    <t>Lecureur</t>
  </si>
  <si>
    <t>SicaAtlantique</t>
  </si>
  <si>
    <t>malt</t>
  </si>
  <si>
    <t>Senalia</t>
  </si>
  <si>
    <t>Nantes</t>
  </si>
  <si>
    <t>Invivo</t>
  </si>
  <si>
    <t>Sbiv</t>
  </si>
  <si>
    <t>=</t>
  </si>
  <si>
    <t>NordCereales</t>
  </si>
  <si>
    <t>Mauritania</t>
  </si>
  <si>
    <t>Casablanca</t>
  </si>
  <si>
    <t>Saipol</t>
  </si>
  <si>
    <t>Egypt</t>
  </si>
  <si>
    <t>China</t>
  </si>
  <si>
    <t>Bunge</t>
  </si>
  <si>
    <t>Algeria</t>
  </si>
  <si>
    <t>corn</t>
  </si>
  <si>
    <t>Saudi Arabia</t>
  </si>
  <si>
    <t>Ivory Coast</t>
  </si>
  <si>
    <t>Jorf Lasfar</t>
  </si>
  <si>
    <t>Dunkerque</t>
  </si>
  <si>
    <t>+1</t>
  </si>
  <si>
    <t>Simarex</t>
  </si>
  <si>
    <t>Maisica</t>
  </si>
  <si>
    <t>Ireland</t>
  </si>
  <si>
    <t>grains</t>
  </si>
  <si>
    <t>Libya</t>
  </si>
  <si>
    <t>Benghazi</t>
  </si>
  <si>
    <t>Netherlands</t>
  </si>
  <si>
    <t>Bordeaux</t>
  </si>
  <si>
    <t>Blainville</t>
  </si>
  <si>
    <t>Agrial</t>
  </si>
  <si>
    <t>Lisbon</t>
  </si>
  <si>
    <t>Solidarnosc</t>
  </si>
  <si>
    <t>Ioanian Sea</t>
  </si>
  <si>
    <t>Cameroon</t>
  </si>
  <si>
    <t>Jupiter Four Shipping Ltd</t>
  </si>
  <si>
    <t>Twin Bright Shipping Co Sa</t>
  </si>
  <si>
    <t>Safi</t>
  </si>
  <si>
    <t>Federal Delta</t>
  </si>
  <si>
    <t>Federal Cornwallis Ltd</t>
  </si>
  <si>
    <t>Sfax</t>
  </si>
  <si>
    <t>Amsterdam</t>
  </si>
  <si>
    <t>Alytus</t>
  </si>
  <si>
    <t>Kociewie</t>
  </si>
  <si>
    <t>Lakmos</t>
  </si>
  <si>
    <t>Andalucia</t>
  </si>
  <si>
    <t>Nouakchott</t>
  </si>
  <si>
    <t>Imavere Shipping Co Ltd</t>
  </si>
  <si>
    <t>Ares Eight Shipping Ltd</t>
  </si>
  <si>
    <t>Ktm Corp/kawana Kaiun</t>
  </si>
  <si>
    <t>Tn Shipping Gmbh &amp; Co Kg</t>
  </si>
  <si>
    <t>Waterford</t>
  </si>
  <si>
    <t>Ak Milana</t>
  </si>
  <si>
    <t>Crimson Sapphire</t>
  </si>
  <si>
    <t>Italy</t>
  </si>
  <si>
    <t>Oristano</t>
  </si>
  <si>
    <t>Tbc Kailash</t>
  </si>
  <si>
    <t>Bari</t>
  </si>
  <si>
    <t>Casillo</t>
  </si>
  <si>
    <t>Tenerife</t>
  </si>
  <si>
    <t>Zhao Yang Feng</t>
  </si>
  <si>
    <t>Ak Milana Shipping Co</t>
  </si>
  <si>
    <t>Mmsl Pte Ltd</t>
  </si>
  <si>
    <t>Transworld Shipping Lines Ltd</t>
  </si>
  <si>
    <t>Brave Heart Maritime Shpg-mai</t>
  </si>
  <si>
    <t>China Shipping Bulk-shanghai</t>
  </si>
  <si>
    <t>Abidjan</t>
  </si>
  <si>
    <t>Berge Snowdon</t>
  </si>
  <si>
    <t>Sion Star</t>
  </si>
  <si>
    <t>Cerealis</t>
  </si>
  <si>
    <t>Las Palmas</t>
  </si>
  <si>
    <t>Cartagena</t>
  </si>
  <si>
    <t>Wadi Alkarnak</t>
  </si>
  <si>
    <t>Safaga</t>
  </si>
  <si>
    <t>Germany</t>
  </si>
  <si>
    <t>Hamburg</t>
  </si>
  <si>
    <t>Begonia</t>
  </si>
  <si>
    <t>Carl Maritime Co</t>
  </si>
  <si>
    <t>Berge Snowdon Co Sa</t>
  </si>
  <si>
    <t>Horizon Shipping Investments</t>
  </si>
  <si>
    <t>National Navigation Co</t>
  </si>
  <si>
    <t>Lucretia Shipping Sa</t>
  </si>
  <si>
    <t>Senegal</t>
  </si>
  <si>
    <t>Dakar</t>
  </si>
  <si>
    <t>King Abdullah</t>
  </si>
  <si>
    <t>Khoms</t>
  </si>
  <si>
    <t>Federal Oshima</t>
  </si>
  <si>
    <t>Cam Negoce</t>
  </si>
  <si>
    <t>NatUp</t>
  </si>
  <si>
    <t>Lady Lavela</t>
  </si>
  <si>
    <t>La Rochelle-Pallice</t>
  </si>
  <si>
    <t>Orioni</t>
  </si>
  <si>
    <t>whet</t>
  </si>
  <si>
    <t>Pacific Seagull</t>
  </si>
  <si>
    <t>Eurqfriaue</t>
  </si>
  <si>
    <t>Horizon</t>
  </si>
  <si>
    <t>Nador</t>
  </si>
  <si>
    <t>Federal Oceans Ltd</t>
  </si>
  <si>
    <t>Carisbrooke Shipping #2 Bv</t>
  </si>
  <si>
    <t>Lavela Shiptrading Ltd</t>
  </si>
  <si>
    <t>Claire Bv</t>
  </si>
  <si>
    <t>Eudaimonia Maritime Sa</t>
  </si>
  <si>
    <t>Barro Colorado Shipping Co Sa</t>
  </si>
  <si>
    <t>Horizon Maritime Ventures Ltd</t>
  </si>
  <si>
    <t xml:space="preserve">Kristin C </t>
  </si>
  <si>
    <t>Claire</t>
  </si>
  <si>
    <t>-1</t>
  </si>
  <si>
    <t>-6</t>
  </si>
  <si>
    <t>Damietta</t>
  </si>
  <si>
    <t>Brave Heart</t>
  </si>
  <si>
    <t>Ak Carl</t>
  </si>
  <si>
    <t>Abbey Shipping Ltd-irp</t>
  </si>
  <si>
    <t>Elar Trader</t>
  </si>
  <si>
    <t>Rosyth</t>
  </si>
  <si>
    <t>waxy</t>
  </si>
  <si>
    <t>Arklow Venus</t>
  </si>
  <si>
    <t>Agralia</t>
  </si>
  <si>
    <t>LDC</t>
  </si>
  <si>
    <t>Misurata</t>
  </si>
  <si>
    <t>Arklow Ace</t>
  </si>
  <si>
    <t>Tees</t>
  </si>
  <si>
    <t>Rana</t>
  </si>
  <si>
    <t>Clacton</t>
  </si>
  <si>
    <t>Douala</t>
  </si>
  <si>
    <t>Kavo Alkyon</t>
  </si>
  <si>
    <t>Port Said</t>
  </si>
  <si>
    <t>Lake Ontario</t>
  </si>
  <si>
    <t>Sunship</t>
  </si>
  <si>
    <t>Weco Karoline</t>
  </si>
  <si>
    <t>Federal New York</t>
  </si>
  <si>
    <t>Agadir</t>
  </si>
  <si>
    <t>Lady Luciana</t>
  </si>
  <si>
    <t>Guadeloupe</t>
  </si>
  <si>
    <t>Arklow Field</t>
  </si>
  <si>
    <t>Sables</t>
  </si>
  <si>
    <t>Cavac</t>
  </si>
  <si>
    <t>Acteo</t>
  </si>
  <si>
    <t>Karsoy</t>
  </si>
  <si>
    <t>Dublin</t>
  </si>
  <si>
    <t>Manisa Greta</t>
  </si>
  <si>
    <t>Londonderry</t>
  </si>
  <si>
    <t>week 12</t>
  </si>
  <si>
    <t>Federal Severn</t>
  </si>
  <si>
    <t>Sacura</t>
  </si>
  <si>
    <t>Altay</t>
  </si>
  <si>
    <t>Amarella</t>
  </si>
  <si>
    <t>Polsteam Koprowo</t>
  </si>
  <si>
    <t>Polsteam Pile</t>
  </si>
  <si>
    <t>Starvip</t>
  </si>
  <si>
    <t>Fu Xing Hai</t>
  </si>
  <si>
    <t>Podlasie</t>
  </si>
  <si>
    <t>Sea Wind Shipping &amp; Trading</t>
  </si>
  <si>
    <t>Ferrybank Shipping Bv</t>
  </si>
  <si>
    <t>Sacura Navigation Ltd</t>
  </si>
  <si>
    <t>Altay Navigation Ltd</t>
  </si>
  <si>
    <t>Clansman Shipping Co Ltd</t>
  </si>
  <si>
    <t>Apus Two Shipping Ltd</t>
  </si>
  <si>
    <t>Rana Schiffahrts Gmbh &amp; Co Kg</t>
  </si>
  <si>
    <t>Hao Hai Ltd</t>
  </si>
  <si>
    <t>Falcon Ventures</t>
  </si>
  <si>
    <t>Apus Four Shipping Ltd</t>
  </si>
  <si>
    <t>Vipima -societa Di Navigazione</t>
  </si>
  <si>
    <t>Fj Lines Inc</t>
  </si>
  <si>
    <t>Federal Trident Ltd</t>
  </si>
  <si>
    <t>Luciana Shipping Corp</t>
  </si>
  <si>
    <t>Arklow Shipping Ulc</t>
  </si>
  <si>
    <t>Fu Xing Hai Shipping Ltd</t>
  </si>
  <si>
    <t>Atasoy Kardesler Uluslararasi</t>
  </si>
  <si>
    <t>Bea Shipping Ug</t>
  </si>
  <si>
    <t>Ares One Shipping Ltd</t>
  </si>
  <si>
    <t>-2</t>
  </si>
  <si>
    <t>Magda P</t>
  </si>
  <si>
    <t>Belgium</t>
  </si>
  <si>
    <t>Antwerp</t>
  </si>
  <si>
    <t>Fri Lake</t>
  </si>
  <si>
    <t>Eems Runner</t>
  </si>
  <si>
    <t>Sas van Gent</t>
  </si>
  <si>
    <t>Federal Montreal</t>
  </si>
  <si>
    <t>Rotterdam</t>
  </si>
  <si>
    <t>Huelva</t>
  </si>
  <si>
    <t xml:space="preserve">Port Kyushu  </t>
  </si>
  <si>
    <t>Arklow Vale</t>
  </si>
  <si>
    <t>Pardus</t>
  </si>
  <si>
    <t>Leixoes</t>
  </si>
  <si>
    <t>Eems Solar</t>
  </si>
  <si>
    <t>Tonnay / Rochefort</t>
  </si>
  <si>
    <t>New Holland</t>
  </si>
  <si>
    <t>Entente</t>
  </si>
  <si>
    <t>El Dekheila</t>
  </si>
  <si>
    <t>North Gate</t>
  </si>
  <si>
    <t>Seabee</t>
  </si>
  <si>
    <t>Fos</t>
  </si>
  <si>
    <t>Tellines</t>
  </si>
  <si>
    <t>malt. bly</t>
  </si>
  <si>
    <t>Sacofrina</t>
  </si>
  <si>
    <t>Athena San</t>
  </si>
  <si>
    <t>Madagascar</t>
  </si>
  <si>
    <t>Toamasina</t>
  </si>
  <si>
    <t>Ocealia</t>
  </si>
  <si>
    <t>BW</t>
  </si>
  <si>
    <t>Ssi Reliance</t>
  </si>
  <si>
    <t>Praia Da Vitoria</t>
  </si>
  <si>
    <t>Eagle Wind Shipping Inc</t>
  </si>
  <si>
    <t>Stavanger</t>
  </si>
  <si>
    <t>Shaman Wisdom</t>
  </si>
  <si>
    <t>Bc Liberty</t>
  </si>
  <si>
    <t>Ic Phoenix</t>
  </si>
  <si>
    <t>Africa Wind</t>
  </si>
  <si>
    <t>Solina</t>
  </si>
  <si>
    <t>Mds Sofia</t>
  </si>
  <si>
    <t>Vertom Anne Marit</t>
  </si>
  <si>
    <t>Sider Miramare</t>
  </si>
  <si>
    <t>Yasa Osaka</t>
  </si>
  <si>
    <t>Fokko Ukena</t>
  </si>
  <si>
    <t>Norway</t>
  </si>
  <si>
    <t>Advantage Enterprises Co</t>
  </si>
  <si>
    <t>Kopervik Ship Invest As</t>
  </si>
  <si>
    <t>Eems Runner Bv</t>
  </si>
  <si>
    <t>Wisdom Sea Service Ltd</t>
  </si>
  <si>
    <t>Fair Wind Marshall Sa</t>
  </si>
  <si>
    <t>Pisces Oceanway Inc</t>
  </si>
  <si>
    <t>Avoca Shipping Bv</t>
  </si>
  <si>
    <t>Pardus Shipping &amp; Trading Co</t>
  </si>
  <si>
    <t>Solar Bv</t>
  </si>
  <si>
    <t>Ic United Sa</t>
  </si>
  <si>
    <t>North Gate Maritime Co</t>
  </si>
  <si>
    <t>Seabee Shipping Bv</t>
  </si>
  <si>
    <t>Hermine Braren Gmbh &amp; Co Kg</t>
  </si>
  <si>
    <t>Athena San Navigation Inc</t>
  </si>
  <si>
    <t>Erato Seven Shipping Ltd</t>
  </si>
  <si>
    <t>Mds Sofia Inc</t>
  </si>
  <si>
    <t>Vertom Anne Marit Bv</t>
  </si>
  <si>
    <t>Sider Miramare Shipping Corp</t>
  </si>
  <si>
    <t>Hai Kuo Shipping 2303 Ltd</t>
  </si>
  <si>
    <t>Fokko Ukena Vertom-bojen</t>
  </si>
  <si>
    <t>+3</t>
  </si>
  <si>
    <t>+85 600 (+17.6%)</t>
  </si>
  <si>
    <t>French grains sailed away from major export ports, week 13 (March 23-29)</t>
  </si>
  <si>
    <t>Vessels that discharged French grain, week 13 (March 23-29)</t>
  </si>
  <si>
    <t>week 13</t>
  </si>
  <si>
    <t>+2</t>
  </si>
  <si>
    <t>-4</t>
  </si>
  <si>
    <t>-43 701 (-10.8%)</t>
  </si>
  <si>
    <t>Grain enroute ex France, week 13 (March 23-29)</t>
  </si>
  <si>
    <t>+210 551 (+17.1%)</t>
  </si>
  <si>
    <t>(+3)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</si>
</sst>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164" formatCode="_-* #,##0\ _₽_-;\-* #,##0\ _₽_-;_-* &quot;-&quot;\ _₽_-;_-@_-"/>
    <numFmt numFmtId="165" formatCode="_-* #,##0.00\ _₽_-;\-* #,##0.00\ _₽_-;_-* &quot;-&quot;??\ _₽_-;_-@_-"/>
    <numFmt numFmtId="166" formatCode="_-* #,##0.00_₴_-;\-* #,##0.00_₴_-;_-* &quot;-&quot;??_₴_-;_-@_-"/>
    <numFmt numFmtId="167" formatCode="#,##0.000"/>
    <numFmt numFmtId="168" formatCode="_-* #,##0.00_-;_-* #,##0.00\-;_-* &quot;-&quot;??_-;_-@_-"/>
    <numFmt numFmtId="169" formatCode="_-* #,##0\ _₽_-;\-* #,##0\ _₽_-;_-* &quot;-&quot;??\ _₽_-;_-@_-"/>
    <numFmt numFmtId="170" formatCode="#,##0.0000_ ;\-#,##0.0000\ "/>
    <numFmt numFmtId="171" formatCode="dd\.mm\.yyyy;@"/>
    <numFmt numFmtId="172" formatCode="#,##0.0000"/>
    <numFmt numFmtId="173" formatCode="#,##0.000_ ;\-#,##0.000\ "/>
    <numFmt numFmtId="174" formatCode="_-* #,##0.000\ _₽_-;\-* #,##0.000\ _₽_-;_-* &quot;-&quot;???\ _₽_-;_-@_-"/>
    <numFmt numFmtId="175" formatCode="#,##0.00000"/>
    <numFmt numFmtId="176" formatCode="#,##0.00000_ ;\-#,##0.00000\ "/>
    <numFmt numFmtId="177" formatCode="_-* #,##0.0000\ _₽_-;\-* #,##0.0000\ _₽_-;_-* &quot;-&quot;????\ _₽_-;_-@_-"/>
    <numFmt numFmtId="178" formatCode="0.0000000"/>
  </numFmts>
  <fonts count="7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"/>
      <family val="2"/>
    </font>
    <font>
      <sz val="9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u/>
      <sz val="8"/>
      <color theme="1"/>
      <name val="Calibri"/>
      <family val="2"/>
      <charset val="204"/>
      <scheme val="minor"/>
    </font>
    <font>
      <sz val="8"/>
      <color theme="1" tint="0.499984740745262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ahoma"/>
      <family val="2"/>
    </font>
    <font>
      <sz val="11"/>
      <name val="Tahoma"/>
      <family val="2"/>
    </font>
    <font>
      <b/>
      <sz val="14"/>
      <color theme="5"/>
      <name val="Tahoma"/>
      <family val="2"/>
    </font>
    <font>
      <sz val="11"/>
      <color theme="5"/>
      <name val="Tahoma"/>
      <family val="2"/>
    </font>
    <font>
      <b/>
      <sz val="16"/>
      <color theme="4"/>
      <name val="Tahoma"/>
      <family val="2"/>
    </font>
    <font>
      <b/>
      <sz val="15"/>
      <color theme="4"/>
      <name val="Tahoma"/>
      <family val="2"/>
    </font>
    <font>
      <sz val="11"/>
      <name val="Calibri"/>
      <family val="2"/>
      <charset val="204"/>
      <scheme val="minor"/>
    </font>
    <font>
      <i/>
      <sz val="12"/>
      <color rgb="FF144376"/>
      <name val="PT Sans"/>
      <family val="2"/>
      <charset val="204"/>
    </font>
    <font>
      <b/>
      <i/>
      <sz val="12"/>
      <color rgb="FF144376"/>
      <name val="PT Sans"/>
      <family val="2"/>
      <charset val="204"/>
    </font>
    <font>
      <sz val="12"/>
      <color theme="1"/>
      <name val="Times New Roman"/>
      <family val="1"/>
      <charset val="204"/>
    </font>
    <font>
      <b/>
      <sz val="11"/>
      <name val="Tahoma"/>
      <family val="2"/>
      <charset val="204"/>
    </font>
    <font>
      <b/>
      <sz val="11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sz val="11"/>
      <name val="Tahoma"/>
      <family val="2"/>
      <charset val="204"/>
    </font>
    <font>
      <sz val="11"/>
      <color theme="1"/>
      <name val="Tahoma"/>
      <family val="2"/>
      <charset val="204"/>
    </font>
    <font>
      <sz val="16"/>
      <color rgb="FFFF0000"/>
      <name val="Tahoma"/>
      <family val="2"/>
    </font>
    <font>
      <sz val="11"/>
      <color indexed="8"/>
      <name val="Calibri"/>
      <family val="2"/>
      <charset val="204"/>
    </font>
    <font>
      <b/>
      <sz val="14"/>
      <color theme="5"/>
      <name val="Tahoma"/>
      <family val="2"/>
      <charset val="204"/>
    </font>
    <font>
      <b/>
      <sz val="11"/>
      <name val="Tahoma"/>
      <family val="2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20"/>
      <name val="Calibri"/>
      <family val="2"/>
      <charset val="204"/>
      <scheme val="minor"/>
    </font>
    <font>
      <b/>
      <sz val="11"/>
      <color theme="5"/>
      <name val="Tahoma"/>
      <family val="2"/>
    </font>
    <font>
      <sz val="10"/>
      <color theme="1"/>
      <name val="Arial"/>
      <family val="2"/>
      <charset val="204"/>
    </font>
    <font>
      <sz val="10"/>
      <color theme="1"/>
      <name val="Tahoma"/>
      <family val="2"/>
      <charset val="204"/>
    </font>
    <font>
      <sz val="10"/>
      <color rgb="FF1B252E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1">
    <xf numFmtId="0" fontId="0" fillId="0" borderId="0"/>
    <xf numFmtId="0" fontId="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8" fillId="20" borderId="2" applyNumberFormat="0" applyAlignment="0" applyProtection="0"/>
    <xf numFmtId="0" fontId="27" fillId="4" borderId="0" applyNumberFormat="0" applyBorder="0" applyAlignment="0" applyProtection="0"/>
    <xf numFmtId="0" fontId="28" fillId="20" borderId="2" applyNumberFormat="0" applyAlignment="0" applyProtection="0"/>
    <xf numFmtId="0" fontId="29" fillId="21" borderId="3" applyNumberFormat="0" applyAlignment="0" applyProtection="0"/>
    <xf numFmtId="0" fontId="30" fillId="0" borderId="4" applyNumberFormat="0" applyFill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29" fillId="21" borderId="3" applyNumberFormat="0" applyAlignment="0" applyProtection="0"/>
    <xf numFmtId="0" fontId="31" fillId="0" borderId="0" applyNumberFormat="0" applyFill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32" fillId="7" borderId="2" applyNumberFormat="0" applyAlignment="0" applyProtection="0"/>
    <xf numFmtId="0" fontId="30" fillId="0" borderId="4" applyNumberFormat="0" applyFill="0" applyAlignment="0" applyProtection="0"/>
    <xf numFmtId="0" fontId="27" fillId="4" borderId="0" applyNumberFormat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33" fillId="3" borderId="0" applyNumberFormat="0" applyBorder="0" applyAlignment="0" applyProtection="0"/>
    <xf numFmtId="0" fontId="32" fillId="7" borderId="2" applyNumberFormat="0" applyAlignment="0" applyProtection="0"/>
    <xf numFmtId="16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3" fillId="0" borderId="0">
      <alignment horizontal="center"/>
    </xf>
    <xf numFmtId="0" fontId="13" fillId="0" borderId="0"/>
    <xf numFmtId="0" fontId="23" fillId="0" borderId="0">
      <alignment horizontal="center"/>
    </xf>
    <xf numFmtId="0" fontId="13" fillId="0" borderId="0"/>
    <xf numFmtId="0" fontId="1" fillId="0" borderId="0"/>
    <xf numFmtId="0" fontId="1" fillId="0" borderId="0"/>
    <xf numFmtId="0" fontId="43" fillId="0" borderId="0"/>
    <xf numFmtId="0" fontId="1" fillId="0" borderId="0"/>
    <xf numFmtId="167" fontId="24" fillId="0" borderId="0"/>
    <xf numFmtId="0" fontId="1" fillId="0" borderId="0"/>
    <xf numFmtId="0" fontId="1" fillId="0" borderId="0"/>
    <xf numFmtId="0" fontId="1" fillId="0" borderId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33" fillId="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23" fillId="0" borderId="0" applyFill="0" applyBorder="0" applyProtection="0">
      <alignment horizontal="center"/>
    </xf>
    <xf numFmtId="0" fontId="35" fillId="20" borderId="9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35" fillId="20" borderId="9" applyNumberFormat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Protection="0">
      <alignment horizontal="left"/>
    </xf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3" fillId="0" borderId="0" applyNumberFormat="0" applyFill="0" applyBorder="0" applyProtection="0">
      <alignment horizontal="left"/>
    </xf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0" borderId="0">
      <alignment horizontal="center"/>
    </xf>
    <xf numFmtId="167" fontId="24" fillId="0" borderId="0"/>
    <xf numFmtId="0" fontId="23" fillId="0" borderId="0">
      <alignment horizontal="center"/>
    </xf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23" fillId="0" borderId="0">
      <alignment horizontal="center"/>
    </xf>
    <xf numFmtId="0" fontId="4" fillId="0" borderId="0" applyFill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2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5" fontId="1" fillId="0" borderId="0" applyFont="0" applyFill="0" applyBorder="0" applyAlignment="0" applyProtection="0"/>
    <xf numFmtId="0" fontId="4" fillId="0" borderId="0" applyFill="0" applyProtection="0"/>
    <xf numFmtId="0" fontId="1" fillId="0" borderId="0"/>
    <xf numFmtId="0" fontId="1" fillId="0" borderId="0"/>
    <xf numFmtId="0" fontId="63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</cellStyleXfs>
  <cellXfs count="160">
    <xf numFmtId="0" fontId="0" fillId="0" borderId="0" xfId="0"/>
    <xf numFmtId="0" fontId="46" fillId="0" borderId="0" xfId="0" applyFont="1"/>
    <xf numFmtId="0" fontId="47" fillId="0" borderId="0" xfId="0" applyFont="1" applyAlignment="1">
      <alignment horizontal="left"/>
    </xf>
    <xf numFmtId="0" fontId="48" fillId="0" borderId="0" xfId="411" applyFont="1" applyFill="1" applyAlignment="1">
      <alignment horizontal="left" vertical="center"/>
    </xf>
    <xf numFmtId="0" fontId="47" fillId="0" borderId="0" xfId="0" applyFont="1" applyAlignment="1">
      <alignment horizontal="center"/>
    </xf>
    <xf numFmtId="4" fontId="47" fillId="0" borderId="0" xfId="0" applyNumberFormat="1" applyFont="1" applyAlignment="1">
      <alignment horizontal="center" vertical="top"/>
    </xf>
    <xf numFmtId="3" fontId="47" fillId="0" borderId="0" xfId="0" applyNumberFormat="1" applyFont="1" applyAlignment="1">
      <alignment horizontal="center" vertical="center"/>
    </xf>
    <xf numFmtId="3" fontId="0" fillId="0" borderId="0" xfId="0" applyNumberFormat="1"/>
    <xf numFmtId="0" fontId="56" fillId="0" borderId="0" xfId="0" applyFont="1"/>
    <xf numFmtId="0" fontId="57" fillId="0" borderId="1" xfId="0" applyFont="1" applyBorder="1" applyAlignment="1">
      <alignment horizontal="center"/>
    </xf>
    <xf numFmtId="0" fontId="58" fillId="0" borderId="1" xfId="0" applyFont="1" applyBorder="1" applyAlignment="1">
      <alignment horizontal="center"/>
    </xf>
    <xf numFmtId="49" fontId="58" fillId="0" borderId="1" xfId="410" applyNumberFormat="1" applyFont="1" applyBorder="1" applyAlignment="1">
      <alignment horizontal="center"/>
    </xf>
    <xf numFmtId="49" fontId="61" fillId="0" borderId="1" xfId="410" applyNumberFormat="1" applyFont="1" applyBorder="1" applyAlignment="1">
      <alignment horizontal="center"/>
    </xf>
    <xf numFmtId="0" fontId="57" fillId="0" borderId="14" xfId="0" applyFont="1" applyFill="1" applyBorder="1" applyAlignment="1">
      <alignment horizontal="center" vertical="center"/>
    </xf>
    <xf numFmtId="1" fontId="60" fillId="0" borderId="1" xfId="0" applyNumberFormat="1" applyFont="1" applyFill="1" applyBorder="1" applyAlignment="1">
      <alignment horizontal="center" vertical="center"/>
    </xf>
    <xf numFmtId="169" fontId="61" fillId="0" borderId="0" xfId="410" applyNumberFormat="1" applyFont="1" applyAlignment="1">
      <alignment horizontal="center"/>
    </xf>
    <xf numFmtId="3" fontId="57" fillId="0" borderId="13" xfId="410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center"/>
    </xf>
    <xf numFmtId="3" fontId="57" fillId="0" borderId="14" xfId="410" applyNumberFormat="1" applyFont="1" applyFill="1" applyBorder="1" applyAlignment="1">
      <alignment horizontal="center" vertical="center"/>
    </xf>
    <xf numFmtId="0" fontId="60" fillId="0" borderId="0" xfId="0" applyFont="1" applyBorder="1" applyAlignment="1">
      <alignment horizontal="left"/>
    </xf>
    <xf numFmtId="169" fontId="61" fillId="0" borderId="0" xfId="410" applyNumberFormat="1" applyFont="1" applyAlignment="1">
      <alignment horizontal="left"/>
    </xf>
    <xf numFmtId="3" fontId="60" fillId="0" borderId="0" xfId="0" applyNumberFormat="1" applyFont="1" applyBorder="1" applyAlignment="1">
      <alignment horizontal="left"/>
    </xf>
    <xf numFmtId="0" fontId="49" fillId="0" borderId="0" xfId="0" applyFont="1" applyAlignment="1"/>
    <xf numFmtId="49" fontId="49" fillId="0" borderId="0" xfId="410" applyNumberFormat="1" applyFont="1" applyAlignment="1">
      <alignment horizontal="center" vertical="top"/>
    </xf>
    <xf numFmtId="0" fontId="53" fillId="0" borderId="0" xfId="0" applyFont="1" applyFill="1"/>
    <xf numFmtId="172" fontId="60" fillId="0" borderId="0" xfId="0" applyNumberFormat="1" applyFont="1" applyBorder="1" applyAlignment="1">
      <alignment horizontal="left"/>
    </xf>
    <xf numFmtId="0" fontId="57" fillId="0" borderId="14" xfId="0" applyFont="1" applyFill="1" applyBorder="1" applyAlignment="1">
      <alignment horizontal="left" vertical="center"/>
    </xf>
    <xf numFmtId="169" fontId="47" fillId="0" borderId="0" xfId="410" applyNumberFormat="1" applyFont="1" applyAlignment="1">
      <alignment vertical="center"/>
    </xf>
    <xf numFmtId="170" fontId="47" fillId="0" borderId="0" xfId="410" applyNumberFormat="1" applyFont="1" applyAlignment="1">
      <alignment vertical="center"/>
    </xf>
    <xf numFmtId="3" fontId="64" fillId="0" borderId="0" xfId="0" applyNumberFormat="1" applyFont="1" applyAlignment="1">
      <alignment horizontal="left"/>
    </xf>
    <xf numFmtId="173" fontId="47" fillId="0" borderId="0" xfId="410" applyNumberFormat="1" applyFont="1" applyAlignment="1">
      <alignment vertical="center"/>
    </xf>
    <xf numFmtId="0" fontId="46" fillId="0" borderId="0" xfId="0" applyFont="1" applyAlignment="1">
      <alignment horizontal="left"/>
    </xf>
    <xf numFmtId="49" fontId="59" fillId="0" borderId="0" xfId="410" applyNumberFormat="1" applyFont="1" applyBorder="1" applyAlignment="1">
      <alignment horizontal="left"/>
    </xf>
    <xf numFmtId="0" fontId="58" fillId="0" borderId="0" xfId="0" applyFont="1" applyBorder="1" applyAlignment="1">
      <alignment horizontal="left"/>
    </xf>
    <xf numFmtId="0" fontId="47" fillId="0" borderId="0" xfId="0" applyFont="1" applyBorder="1" applyAlignment="1">
      <alignment horizontal="left"/>
    </xf>
    <xf numFmtId="0" fontId="48" fillId="0" borderId="0" xfId="0" applyFont="1" applyFill="1" applyAlignment="1">
      <alignment horizontal="left"/>
    </xf>
    <xf numFmtId="0" fontId="48" fillId="0" borderId="0" xfId="0" applyFont="1" applyFill="1" applyAlignment="1">
      <alignment horizontal="center"/>
    </xf>
    <xf numFmtId="3" fontId="53" fillId="0" borderId="0" xfId="0" applyNumberFormat="1" applyFont="1" applyFill="1"/>
    <xf numFmtId="4" fontId="57" fillId="0" borderId="0" xfId="0" applyNumberFormat="1" applyFont="1" applyBorder="1" applyAlignment="1">
      <alignment horizontal="left"/>
    </xf>
    <xf numFmtId="0" fontId="48" fillId="0" borderId="0" xfId="0" applyFont="1" applyFill="1" applyAlignment="1"/>
    <xf numFmtId="3" fontId="48" fillId="0" borderId="0" xfId="0" applyNumberFormat="1" applyFont="1" applyAlignment="1">
      <alignment horizontal="center"/>
    </xf>
    <xf numFmtId="0" fontId="61" fillId="0" borderId="1" xfId="410" applyNumberFormat="1" applyFont="1" applyBorder="1" applyAlignment="1">
      <alignment horizontal="center"/>
    </xf>
    <xf numFmtId="3" fontId="62" fillId="0" borderId="0" xfId="0" applyNumberFormat="1" applyFont="1" applyAlignment="1">
      <alignment horizontal="left"/>
    </xf>
    <xf numFmtId="175" fontId="47" fillId="0" borderId="0" xfId="0" applyNumberFormat="1" applyFont="1" applyAlignment="1">
      <alignment horizontal="left"/>
    </xf>
    <xf numFmtId="0" fontId="67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167" fontId="47" fillId="0" borderId="0" xfId="0" applyNumberFormat="1" applyFont="1" applyAlignment="1">
      <alignment horizontal="left"/>
    </xf>
    <xf numFmtId="0" fontId="61" fillId="0" borderId="0" xfId="0" applyFont="1"/>
    <xf numFmtId="3" fontId="60" fillId="0" borderId="0" xfId="0" applyNumberFormat="1" applyFont="1" applyAlignment="1">
      <alignment horizontal="center"/>
    </xf>
    <xf numFmtId="0" fontId="53" fillId="0" borderId="0" xfId="0" applyFont="1" applyFill="1" applyAlignment="1">
      <alignment horizontal="left" vertical="center"/>
    </xf>
    <xf numFmtId="165" fontId="53" fillId="0" borderId="0" xfId="0" applyNumberFormat="1" applyFont="1" applyFill="1"/>
    <xf numFmtId="169" fontId="48" fillId="0" borderId="0" xfId="0" applyNumberFormat="1" applyFont="1" applyFill="1" applyAlignment="1"/>
    <xf numFmtId="173" fontId="48" fillId="0" borderId="0" xfId="0" applyNumberFormat="1" applyFont="1" applyFill="1" applyAlignment="1"/>
    <xf numFmtId="1" fontId="57" fillId="0" borderId="1" xfId="0" applyNumberFormat="1" applyFont="1" applyFill="1" applyBorder="1" applyAlignment="1">
      <alignment horizontal="center" vertical="center"/>
    </xf>
    <xf numFmtId="49" fontId="57" fillId="0" borderId="1" xfId="0" applyNumberFormat="1" applyFont="1" applyFill="1" applyBorder="1" applyAlignment="1">
      <alignment horizontal="center" vertical="center"/>
    </xf>
    <xf numFmtId="49" fontId="60" fillId="0" borderId="1" xfId="0" applyNumberFormat="1" applyFont="1" applyFill="1" applyBorder="1" applyAlignment="1">
      <alignment horizontal="center" vertical="center"/>
    </xf>
    <xf numFmtId="169" fontId="48" fillId="0" borderId="0" xfId="0" applyNumberFormat="1" applyFont="1" applyFill="1" applyBorder="1" applyAlignment="1">
      <alignment horizontal="left"/>
    </xf>
    <xf numFmtId="0" fontId="48" fillId="0" borderId="0" xfId="0" applyFont="1" applyFill="1" applyBorder="1" applyAlignment="1">
      <alignment horizontal="center"/>
    </xf>
    <xf numFmtId="0" fontId="53" fillId="0" borderId="0" xfId="0" applyFont="1" applyFill="1" applyAlignment="1">
      <alignment horizontal="left"/>
    </xf>
    <xf numFmtId="169" fontId="53" fillId="0" borderId="0" xfId="0" applyNumberFormat="1" applyFont="1" applyFill="1" applyAlignment="1">
      <alignment horizontal="left"/>
    </xf>
    <xf numFmtId="0" fontId="50" fillId="0" borderId="0" xfId="0" applyFont="1" applyFill="1" applyAlignment="1">
      <alignment horizontal="right" vertical="center"/>
    </xf>
    <xf numFmtId="169" fontId="49" fillId="0" borderId="0" xfId="410" applyNumberFormat="1" applyFont="1" applyFill="1" applyAlignment="1">
      <alignment horizontal="center" vertical="center"/>
    </xf>
    <xf numFmtId="169" fontId="49" fillId="0" borderId="0" xfId="410" applyNumberFormat="1" applyFont="1" applyFill="1" applyAlignment="1">
      <alignment vertical="center"/>
    </xf>
    <xf numFmtId="0" fontId="49" fillId="0" borderId="0" xfId="0" applyFont="1" applyFill="1" applyAlignment="1">
      <alignment horizontal="center"/>
    </xf>
    <xf numFmtId="169" fontId="48" fillId="0" borderId="0" xfId="0" applyNumberFormat="1" applyFont="1" applyFill="1" applyAlignment="1">
      <alignment horizontal="left"/>
    </xf>
    <xf numFmtId="0" fontId="57" fillId="0" borderId="1" xfId="0" applyFont="1" applyFill="1" applyBorder="1" applyAlignment="1">
      <alignment horizontal="center"/>
    </xf>
    <xf numFmtId="3" fontId="48" fillId="0" borderId="0" xfId="0" applyNumberFormat="1" applyFont="1" applyFill="1" applyAlignment="1">
      <alignment horizontal="center"/>
    </xf>
    <xf numFmtId="3" fontId="48" fillId="0" borderId="0" xfId="0" applyNumberFormat="1" applyFont="1" applyAlignment="1">
      <alignment horizontal="center" vertical="center"/>
    </xf>
    <xf numFmtId="3" fontId="53" fillId="0" borderId="0" xfId="0" applyNumberFormat="1" applyFont="1" applyAlignment="1">
      <alignment horizontal="center"/>
    </xf>
    <xf numFmtId="3" fontId="69" fillId="0" borderId="0" xfId="0" applyNumberFormat="1" applyFont="1" applyAlignment="1">
      <alignment horizontal="center" vertical="center"/>
    </xf>
    <xf numFmtId="1" fontId="48" fillId="0" borderId="0" xfId="0" applyNumberFormat="1" applyFont="1" applyAlignment="1">
      <alignment horizontal="center"/>
    </xf>
    <xf numFmtId="176" fontId="47" fillId="0" borderId="0" xfId="410" applyNumberFormat="1" applyFont="1" applyAlignment="1">
      <alignment vertical="center"/>
    </xf>
    <xf numFmtId="0" fontId="0" fillId="0" borderId="0" xfId="0" applyFill="1"/>
    <xf numFmtId="0" fontId="48" fillId="0" borderId="0" xfId="0" applyFont="1" applyAlignment="1">
      <alignment horizontal="center"/>
    </xf>
    <xf numFmtId="3" fontId="46" fillId="0" borderId="0" xfId="0" applyNumberFormat="1" applyFont="1" applyAlignment="1">
      <alignment horizontal="center"/>
    </xf>
    <xf numFmtId="175" fontId="57" fillId="0" borderId="0" xfId="0" applyNumberFormat="1" applyFont="1" applyBorder="1" applyAlignment="1">
      <alignment horizontal="left"/>
    </xf>
    <xf numFmtId="0" fontId="0" fillId="0" borderId="0" xfId="0" applyBorder="1"/>
    <xf numFmtId="3" fontId="53" fillId="0" borderId="0" xfId="0" applyNumberFormat="1" applyFont="1" applyFill="1" applyAlignment="1">
      <alignment horizontal="center"/>
    </xf>
    <xf numFmtId="3" fontId="60" fillId="0" borderId="0" xfId="410" applyNumberFormat="1" applyFont="1" applyFill="1" applyAlignment="1">
      <alignment horizontal="center"/>
    </xf>
    <xf numFmtId="174" fontId="68" fillId="0" borderId="0" xfId="0" applyNumberFormat="1" applyFont="1" applyFill="1" applyAlignment="1">
      <alignment horizontal="left"/>
    </xf>
    <xf numFmtId="165" fontId="53" fillId="0" borderId="0" xfId="0" applyNumberFormat="1" applyFont="1" applyFill="1" applyAlignment="1">
      <alignment horizontal="left"/>
    </xf>
    <xf numFmtId="177" fontId="53" fillId="0" borderId="0" xfId="0" applyNumberFormat="1" applyFont="1" applyFill="1" applyAlignment="1">
      <alignment horizontal="left"/>
    </xf>
    <xf numFmtId="170" fontId="53" fillId="0" borderId="0" xfId="0" applyNumberFormat="1" applyFont="1" applyFill="1" applyAlignment="1">
      <alignment horizontal="left"/>
    </xf>
    <xf numFmtId="178" fontId="53" fillId="0" borderId="0" xfId="0" applyNumberFormat="1" applyFont="1" applyFill="1" applyAlignment="1">
      <alignment horizontal="left"/>
    </xf>
    <xf numFmtId="165" fontId="59" fillId="0" borderId="0" xfId="410" applyNumberFormat="1" applyFont="1" applyBorder="1" applyAlignment="1">
      <alignment horizontal="center"/>
    </xf>
    <xf numFmtId="171" fontId="57" fillId="0" borderId="16" xfId="0" applyNumberFormat="1" applyFont="1" applyFill="1" applyBorder="1" applyAlignment="1">
      <alignment horizontal="center" vertical="center"/>
    </xf>
    <xf numFmtId="1" fontId="57" fillId="0" borderId="14" xfId="0" applyNumberFormat="1" applyFont="1" applyFill="1" applyBorder="1" applyAlignment="1">
      <alignment horizontal="center" vertical="center"/>
    </xf>
    <xf numFmtId="0" fontId="46" fillId="0" borderId="0" xfId="0" applyFont="1" applyBorder="1"/>
    <xf numFmtId="0" fontId="70" fillId="0" borderId="0" xfId="0" applyFont="1" applyBorder="1" applyAlignment="1">
      <alignment horizontal="center" wrapText="1"/>
    </xf>
    <xf numFmtId="3" fontId="0" fillId="0" borderId="0" xfId="0" applyNumberFormat="1" applyBorder="1"/>
    <xf numFmtId="3" fontId="57" fillId="0" borderId="15" xfId="410" applyNumberFormat="1" applyFont="1" applyFill="1" applyBorder="1" applyAlignment="1">
      <alignment horizontal="center" vertical="center"/>
    </xf>
    <xf numFmtId="0" fontId="57" fillId="0" borderId="17" xfId="0" applyFont="1" applyFill="1" applyBorder="1" applyAlignment="1">
      <alignment horizontal="center" vertical="center"/>
    </xf>
    <xf numFmtId="0" fontId="57" fillId="0" borderId="17" xfId="0" applyFont="1" applyFill="1" applyBorder="1" applyAlignment="1">
      <alignment vertical="center"/>
    </xf>
    <xf numFmtId="3" fontId="57" fillId="0" borderId="17" xfId="410" applyNumberFormat="1" applyFont="1" applyFill="1" applyBorder="1" applyAlignment="1">
      <alignment horizontal="center" vertical="center"/>
    </xf>
    <xf numFmtId="1" fontId="65" fillId="0" borderId="17" xfId="0" applyNumberFormat="1" applyFont="1" applyFill="1" applyBorder="1" applyAlignment="1">
      <alignment horizontal="center" vertical="center"/>
    </xf>
    <xf numFmtId="171" fontId="57" fillId="0" borderId="17" xfId="0" applyNumberFormat="1" applyFont="1" applyFill="1" applyBorder="1" applyAlignment="1">
      <alignment horizontal="center" vertical="center"/>
    </xf>
    <xf numFmtId="0" fontId="47" fillId="0" borderId="0" xfId="0" applyNumberFormat="1" applyFont="1" applyAlignment="1">
      <alignment horizontal="center" vertical="top"/>
    </xf>
    <xf numFmtId="0" fontId="57" fillId="0" borderId="17" xfId="0" applyFont="1" applyFill="1" applyBorder="1" applyAlignment="1">
      <alignment horizontal="left" vertical="center"/>
    </xf>
    <xf numFmtId="0" fontId="47" fillId="0" borderId="0" xfId="0" applyFont="1" applyAlignment="1">
      <alignment horizontal="right"/>
    </xf>
    <xf numFmtId="0" fontId="0" fillId="0" borderId="0" xfId="0" applyAlignment="1"/>
    <xf numFmtId="0" fontId="47" fillId="0" borderId="0" xfId="0" applyFont="1" applyAlignment="1"/>
    <xf numFmtId="0" fontId="48" fillId="0" borderId="0" xfId="411" applyFont="1" applyFill="1" applyAlignment="1">
      <alignment vertical="center"/>
    </xf>
    <xf numFmtId="0" fontId="48" fillId="0" borderId="0" xfId="0" applyFont="1" applyFill="1" applyAlignment="1">
      <alignment horizontal="left" vertical="center"/>
    </xf>
    <xf numFmtId="0" fontId="48" fillId="0" borderId="1" xfId="0" applyFont="1" applyFill="1" applyBorder="1" applyAlignment="1">
      <alignment horizontal="left"/>
    </xf>
    <xf numFmtId="0" fontId="65" fillId="0" borderId="1" xfId="0" applyFont="1" applyFill="1" applyBorder="1" applyAlignment="1">
      <alignment horizontal="left"/>
    </xf>
    <xf numFmtId="165" fontId="48" fillId="0" borderId="0" xfId="0" applyNumberFormat="1" applyFont="1" applyFill="1" applyAlignment="1">
      <alignment horizontal="left"/>
    </xf>
    <xf numFmtId="3" fontId="65" fillId="0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3" fontId="48" fillId="0" borderId="1" xfId="0" applyNumberFormat="1" applyFont="1" applyBorder="1" applyAlignment="1"/>
    <xf numFmtId="3" fontId="65" fillId="0" borderId="1" xfId="0" applyNumberFormat="1" applyFont="1" applyBorder="1" applyAlignment="1"/>
    <xf numFmtId="3" fontId="48" fillId="0" borderId="1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46" fillId="0" borderId="0" xfId="0" applyFont="1" applyAlignment="1">
      <alignment horizontal="center"/>
    </xf>
    <xf numFmtId="3" fontId="47" fillId="0" borderId="0" xfId="0" applyNumberFormat="1" applyFont="1" applyAlignment="1">
      <alignment horizontal="left"/>
    </xf>
    <xf numFmtId="165" fontId="48" fillId="0" borderId="0" xfId="0" applyNumberFormat="1" applyFont="1" applyFill="1" applyAlignment="1"/>
    <xf numFmtId="3" fontId="57" fillId="0" borderId="0" xfId="0" applyNumberFormat="1" applyFont="1" applyBorder="1" applyAlignment="1">
      <alignment horizontal="left"/>
    </xf>
    <xf numFmtId="3" fontId="71" fillId="0" borderId="0" xfId="0" applyNumberFormat="1" applyFont="1" applyFill="1" applyBorder="1" applyAlignment="1">
      <alignment horizontal="center" vertical="center"/>
    </xf>
    <xf numFmtId="0" fontId="71" fillId="0" borderId="0" xfId="0" applyFont="1" applyFill="1" applyBorder="1"/>
    <xf numFmtId="3" fontId="71" fillId="0" borderId="0" xfId="0" applyNumberFormat="1" applyFont="1" applyFill="1" applyBorder="1" applyAlignment="1">
      <alignment horizontal="center"/>
    </xf>
    <xf numFmtId="0" fontId="71" fillId="0" borderId="0" xfId="0" applyFont="1" applyFill="1" applyBorder="1" applyAlignment="1">
      <alignment horizontal="center"/>
    </xf>
    <xf numFmtId="0" fontId="53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53" fillId="0" borderId="0" xfId="0" applyFont="1" applyAlignment="1">
      <alignment horizontal="center"/>
    </xf>
    <xf numFmtId="3" fontId="47" fillId="0" borderId="0" xfId="0" applyNumberFormat="1" applyFont="1" applyAlignment="1">
      <alignment horizontal="center" vertical="top"/>
    </xf>
    <xf numFmtId="3" fontId="46" fillId="0" borderId="0" xfId="0" applyNumberFormat="1" applyFont="1" applyAlignment="1">
      <alignment horizontal="left"/>
    </xf>
    <xf numFmtId="0" fontId="71" fillId="0" borderId="19" xfId="0" applyFont="1" applyFill="1" applyBorder="1"/>
    <xf numFmtId="0" fontId="71" fillId="0" borderId="1" xfId="0" applyFont="1" applyFill="1" applyBorder="1"/>
    <xf numFmtId="3" fontId="71" fillId="0" borderId="18" xfId="0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right"/>
    </xf>
    <xf numFmtId="0" fontId="71" fillId="0" borderId="1" xfId="0" applyFont="1" applyFill="1" applyBorder="1" applyAlignment="1">
      <alignment horizontal="center"/>
    </xf>
    <xf numFmtId="3" fontId="71" fillId="0" borderId="19" xfId="0" applyNumberFormat="1" applyFont="1" applyFill="1" applyBorder="1" applyAlignment="1">
      <alignment horizontal="center"/>
    </xf>
    <xf numFmtId="0" fontId="61" fillId="0" borderId="1" xfId="410" quotePrefix="1" applyNumberFormat="1" applyFont="1" applyBorder="1" applyAlignment="1">
      <alignment horizontal="center"/>
    </xf>
    <xf numFmtId="3" fontId="0" fillId="0" borderId="0" xfId="0" applyNumberFormat="1" applyAlignment="1">
      <alignment horizontal="center"/>
    </xf>
    <xf numFmtId="0" fontId="57" fillId="0" borderId="14" xfId="0" applyFont="1" applyFill="1" applyBorder="1" applyAlignment="1">
      <alignment vertical="center"/>
    </xf>
    <xf numFmtId="0" fontId="71" fillId="0" borderId="0" xfId="0" applyFont="1" applyFill="1" applyBorder="1" applyAlignment="1"/>
    <xf numFmtId="3" fontId="48" fillId="0" borderId="0" xfId="0" applyNumberFormat="1" applyFont="1" applyBorder="1" applyAlignment="1"/>
    <xf numFmtId="0" fontId="46" fillId="0" borderId="0" xfId="0" applyFont="1" applyAlignment="1"/>
    <xf numFmtId="3" fontId="48" fillId="0" borderId="0" xfId="0" applyNumberFormat="1" applyFont="1" applyAlignment="1"/>
    <xf numFmtId="3" fontId="46" fillId="0" borderId="0" xfId="0" applyNumberFormat="1" applyFont="1" applyBorder="1" applyAlignment="1"/>
    <xf numFmtId="14" fontId="71" fillId="0" borderId="1" xfId="0" applyNumberFormat="1" applyFont="1" applyBorder="1" applyAlignment="1">
      <alignment horizontal="center"/>
    </xf>
    <xf numFmtId="14" fontId="71" fillId="0" borderId="0" xfId="0" applyNumberFormat="1" applyFont="1" applyBorder="1" applyAlignment="1">
      <alignment horizontal="center"/>
    </xf>
    <xf numFmtId="14" fontId="71" fillId="0" borderId="11" xfId="0" applyNumberFormat="1" applyFont="1" applyBorder="1" applyAlignment="1">
      <alignment horizontal="center"/>
    </xf>
    <xf numFmtId="0" fontId="72" fillId="0" borderId="1" xfId="0" applyFont="1" applyBorder="1"/>
    <xf numFmtId="0" fontId="55" fillId="0" borderId="0" xfId="0" applyFont="1" applyAlignment="1">
      <alignment horizontal="right" vertical="center" wrapText="1"/>
    </xf>
    <xf numFmtId="0" fontId="54" fillId="0" borderId="0" xfId="0" applyFont="1" applyAlignment="1">
      <alignment horizontal="right" vertical="center" wrapText="1"/>
    </xf>
    <xf numFmtId="0" fontId="61" fillId="0" borderId="1" xfId="0" applyFont="1" applyBorder="1" applyAlignment="1">
      <alignment horizontal="left" vertical="center"/>
    </xf>
    <xf numFmtId="0" fontId="60" fillId="0" borderId="1" xfId="0" applyFont="1" applyBorder="1" applyAlignment="1">
      <alignment horizontal="left" vertical="center"/>
    </xf>
    <xf numFmtId="0" fontId="49" fillId="0" borderId="0" xfId="0" applyFont="1" applyAlignment="1">
      <alignment horizontal="center" vertical="center"/>
    </xf>
    <xf numFmtId="0" fontId="51" fillId="0" borderId="0" xfId="0" applyFont="1" applyAlignment="1">
      <alignment horizontal="center"/>
    </xf>
    <xf numFmtId="0" fontId="60" fillId="0" borderId="11" xfId="0" applyFont="1" applyBorder="1" applyAlignment="1">
      <alignment horizontal="left"/>
    </xf>
    <xf numFmtId="0" fontId="60" fillId="0" borderId="12" xfId="0" applyFont="1" applyBorder="1" applyAlignment="1">
      <alignment horizontal="left"/>
    </xf>
    <xf numFmtId="0" fontId="58" fillId="0" borderId="1" xfId="0" applyFont="1" applyBorder="1" applyAlignment="1">
      <alignment horizontal="left" vertical="center"/>
    </xf>
    <xf numFmtId="0" fontId="49" fillId="0" borderId="0" xfId="0" applyFont="1" applyBorder="1" applyAlignment="1">
      <alignment horizontal="left"/>
    </xf>
    <xf numFmtId="3" fontId="49" fillId="0" borderId="0" xfId="410" applyNumberFormat="1" applyFont="1" applyBorder="1" applyAlignment="1">
      <alignment horizontal="center" vertical="center"/>
    </xf>
    <xf numFmtId="49" fontId="49" fillId="0" borderId="0" xfId="0" applyNumberFormat="1" applyFont="1" applyBorder="1" applyAlignment="1">
      <alignment horizontal="center" vertical="center"/>
    </xf>
    <xf numFmtId="0" fontId="52" fillId="0" borderId="0" xfId="0" applyFont="1" applyFill="1" applyAlignment="1">
      <alignment horizontal="center"/>
    </xf>
    <xf numFmtId="3" fontId="52" fillId="0" borderId="0" xfId="0" applyNumberFormat="1" applyFont="1" applyAlignment="1">
      <alignment horizontal="center"/>
    </xf>
    <xf numFmtId="0" fontId="49" fillId="0" borderId="0" xfId="0" applyFont="1" applyAlignment="1">
      <alignment horizontal="right" vertical="center"/>
    </xf>
    <xf numFmtId="169" fontId="49" fillId="0" borderId="0" xfId="410" applyNumberFormat="1" applyFont="1" applyFill="1" applyAlignment="1">
      <alignment horizontal="left" vertical="center"/>
    </xf>
    <xf numFmtId="49" fontId="49" fillId="0" borderId="0" xfId="0" applyNumberFormat="1" applyFont="1" applyFill="1" applyAlignment="1">
      <alignment horizontal="left" vertical="center"/>
    </xf>
  </cellXfs>
  <cellStyles count="451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20% - Énfasis1" xfId="8"/>
    <cellStyle name="20% - Énfasis2" xfId="9"/>
    <cellStyle name="20% - Énfasis3" xfId="10"/>
    <cellStyle name="20% - Énfasis4" xfId="11"/>
    <cellStyle name="20% - Énfasis5" xfId="12"/>
    <cellStyle name="20% - Énfasis6" xfId="13"/>
    <cellStyle name="20% - Акцент1 2" xfId="14"/>
    <cellStyle name="20% - Акцент1 3" xfId="15"/>
    <cellStyle name="20% - Акцент1 4" xfId="16"/>
    <cellStyle name="20% - Акцент1 5" xfId="17"/>
    <cellStyle name="20% - Акцент2 2" xfId="18"/>
    <cellStyle name="20% - Акцент2 3" xfId="19"/>
    <cellStyle name="20% - Акцент2 4" xfId="20"/>
    <cellStyle name="20% - Акцент2 5" xfId="21"/>
    <cellStyle name="20% - Акцент3 2" xfId="22"/>
    <cellStyle name="20% - Акцент3 3" xfId="23"/>
    <cellStyle name="20% - Акцент3 4" xfId="24"/>
    <cellStyle name="20% - Акцент3 5" xfId="25"/>
    <cellStyle name="20% - Акцент4 2" xfId="26"/>
    <cellStyle name="20% - Акцент4 3" xfId="27"/>
    <cellStyle name="20% - Акцент4 4" xfId="28"/>
    <cellStyle name="20% - Акцент4 5" xfId="29"/>
    <cellStyle name="20% - Акцент5 2" xfId="30"/>
    <cellStyle name="20% - Акцент5 3" xfId="31"/>
    <cellStyle name="20% - Акцент5 4" xfId="32"/>
    <cellStyle name="20% - Акцент5 5" xfId="33"/>
    <cellStyle name="20% - Акцент6 2" xfId="34"/>
    <cellStyle name="20% - Акцент6 3" xfId="35"/>
    <cellStyle name="20% - Акцент6 4" xfId="36"/>
    <cellStyle name="20% - Акцент6 5" xfId="37"/>
    <cellStyle name="40% - Accent1 2" xfId="38"/>
    <cellStyle name="40% - Accent2 2" xfId="39"/>
    <cellStyle name="40% - Accent3 2" xfId="40"/>
    <cellStyle name="40% - Accent4 2" xfId="41"/>
    <cellStyle name="40% - Accent5 2" xfId="42"/>
    <cellStyle name="40% - Accent6 2" xfId="43"/>
    <cellStyle name="40% - Énfasis1" xfId="44"/>
    <cellStyle name="40% - Énfasis2" xfId="45"/>
    <cellStyle name="40% - Énfasis3" xfId="46"/>
    <cellStyle name="40% - Énfasis4" xfId="47"/>
    <cellStyle name="40% - Énfasis5" xfId="48"/>
    <cellStyle name="40% - Énfasis6" xfId="49"/>
    <cellStyle name="40% - Акцент1 2" xfId="50"/>
    <cellStyle name="40% - Акцент1 3" xfId="51"/>
    <cellStyle name="40% - Акцент1 4" xfId="52"/>
    <cellStyle name="40% - Акцент1 5" xfId="53"/>
    <cellStyle name="40% - Акцент2 2" xfId="54"/>
    <cellStyle name="40% - Акцент2 3" xfId="55"/>
    <cellStyle name="40% - Акцент2 4" xfId="56"/>
    <cellStyle name="40% - Акцент2 5" xfId="57"/>
    <cellStyle name="40% - Акцент3 2" xfId="58"/>
    <cellStyle name="40% - Акцент3 3" xfId="59"/>
    <cellStyle name="40% - Акцент3 4" xfId="60"/>
    <cellStyle name="40% - Акцент3 5" xfId="61"/>
    <cellStyle name="40% - Акцент4 2" xfId="62"/>
    <cellStyle name="40% - Акцент4 3" xfId="63"/>
    <cellStyle name="40% - Акцент4 4" xfId="64"/>
    <cellStyle name="40% - Акцент4 5" xfId="65"/>
    <cellStyle name="40% - Акцент5 2" xfId="66"/>
    <cellStyle name="40% - Акцент5 3" xfId="67"/>
    <cellStyle name="40% - Акцент5 4" xfId="68"/>
    <cellStyle name="40% - Акцент5 5" xfId="69"/>
    <cellStyle name="40% - Акцент6 2" xfId="70"/>
    <cellStyle name="40% - Акцент6 3" xfId="71"/>
    <cellStyle name="40% - Акцент6 4" xfId="72"/>
    <cellStyle name="40% - Акцент6 5" xfId="73"/>
    <cellStyle name="60% - Accent1 2" xfId="74"/>
    <cellStyle name="60% - Accent2 2" xfId="75"/>
    <cellStyle name="60% - Accent3 2" xfId="76"/>
    <cellStyle name="60% - Accent4 2" xfId="77"/>
    <cellStyle name="60% - Accent5 2" xfId="78"/>
    <cellStyle name="60% - Accent6 2" xfId="79"/>
    <cellStyle name="60% - Énfasis1" xfId="80"/>
    <cellStyle name="60% - Énfasis2" xfId="81"/>
    <cellStyle name="60% - Énfasis3" xfId="82"/>
    <cellStyle name="60% - Énfasis4" xfId="83"/>
    <cellStyle name="60% - Énfasis5" xfId="84"/>
    <cellStyle name="60% - Énfasis6" xfId="85"/>
    <cellStyle name="60% - Акцент1 2" xfId="86"/>
    <cellStyle name="60% - Акцент1 3" xfId="87"/>
    <cellStyle name="60% - Акцент1 4" xfId="88"/>
    <cellStyle name="60% - Акцент1 5" xfId="89"/>
    <cellStyle name="60% - Акцент2 2" xfId="90"/>
    <cellStyle name="60% - Акцент2 3" xfId="91"/>
    <cellStyle name="60% - Акцент2 4" xfId="92"/>
    <cellStyle name="60% - Акцент2 5" xfId="93"/>
    <cellStyle name="60% - Акцент3 2" xfId="94"/>
    <cellStyle name="60% - Акцент3 3" xfId="95"/>
    <cellStyle name="60% - Акцент3 4" xfId="96"/>
    <cellStyle name="60% - Акцент3 5" xfId="97"/>
    <cellStyle name="60% - Акцент4 2" xfId="98"/>
    <cellStyle name="60% - Акцент4 3" xfId="99"/>
    <cellStyle name="60% - Акцент4 4" xfId="100"/>
    <cellStyle name="60% - Акцент4 5" xfId="101"/>
    <cellStyle name="60% - Акцент5 2" xfId="102"/>
    <cellStyle name="60% - Акцент5 3" xfId="103"/>
    <cellStyle name="60% - Акцент5 4" xfId="104"/>
    <cellStyle name="60% - Акцент5 5" xfId="105"/>
    <cellStyle name="60% - Акцент6 2" xfId="106"/>
    <cellStyle name="60% - Акцент6 3" xfId="107"/>
    <cellStyle name="60% - Акцент6 4" xfId="108"/>
    <cellStyle name="60% - Акцент6 5" xfId="109"/>
    <cellStyle name="Accent1 2" xfId="110"/>
    <cellStyle name="Accent2 2" xfId="111"/>
    <cellStyle name="Accent3 2" xfId="112"/>
    <cellStyle name="Accent4 2" xfId="113"/>
    <cellStyle name="Accent5 2" xfId="114"/>
    <cellStyle name="Accent6 2" xfId="115"/>
    <cellStyle name="Berekening 2" xfId="116"/>
    <cellStyle name="Buena" xfId="117"/>
    <cellStyle name="Cálculo" xfId="118"/>
    <cellStyle name="Celda de comprobación" xfId="119"/>
    <cellStyle name="Celda vinculada" xfId="120"/>
    <cellStyle name="Comma 2" xfId="121"/>
    <cellStyle name="Comma 2 2" xfId="122"/>
    <cellStyle name="Controlecel 2" xfId="123"/>
    <cellStyle name="Encabezado 4" xfId="124"/>
    <cellStyle name="Énfasis1" xfId="125"/>
    <cellStyle name="Énfasis2" xfId="126"/>
    <cellStyle name="Énfasis3" xfId="127"/>
    <cellStyle name="Énfasis4" xfId="128"/>
    <cellStyle name="Énfasis5" xfId="129"/>
    <cellStyle name="Énfasis6" xfId="130"/>
    <cellStyle name="Entrada" xfId="131"/>
    <cellStyle name="Gekoppelde cel 2" xfId="132"/>
    <cellStyle name="Goed 2" xfId="133"/>
    <cellStyle name="Hyperlink 2" xfId="134"/>
    <cellStyle name="Incorrecto" xfId="135"/>
    <cellStyle name="Invoer 2" xfId="136"/>
    <cellStyle name="Komma [0] 2" xfId="137"/>
    <cellStyle name="Komma 10" xfId="138"/>
    <cellStyle name="Komma 10 2" xfId="139"/>
    <cellStyle name="Komma 10 2 2" xfId="140"/>
    <cellStyle name="Komma 10 2 3" xfId="141"/>
    <cellStyle name="Komma 10 2 3 2" xfId="142"/>
    <cellStyle name="Komma 10 3" xfId="143"/>
    <cellStyle name="Komma 10 3 2" xfId="144"/>
    <cellStyle name="Komma 11" xfId="145"/>
    <cellStyle name="Komma 11 2" xfId="146"/>
    <cellStyle name="Komma 11 2 2" xfId="147"/>
    <cellStyle name="Komma 12" xfId="148"/>
    <cellStyle name="Komma 12 2" xfId="149"/>
    <cellStyle name="Komma 12 3" xfId="150"/>
    <cellStyle name="Komma 12 3 2" xfId="151"/>
    <cellStyle name="Komma 2" xfId="152"/>
    <cellStyle name="Komma 2 2" xfId="153"/>
    <cellStyle name="Komma 2 2 2" xfId="154"/>
    <cellStyle name="Komma 2 3" xfId="155"/>
    <cellStyle name="Komma 3" xfId="156"/>
    <cellStyle name="Komma 3 2" xfId="157"/>
    <cellStyle name="Komma 3 2 2" xfId="158"/>
    <cellStyle name="Komma 3 2 2 2" xfId="159"/>
    <cellStyle name="Komma 3 2 2 2 2" xfId="160"/>
    <cellStyle name="Komma 3 2 2 3" xfId="161"/>
    <cellStyle name="Komma 3 2 3" xfId="162"/>
    <cellStyle name="Komma 3 2 3 2" xfId="163"/>
    <cellStyle name="Komma 3 2 4" xfId="164"/>
    <cellStyle name="Komma 3 3" xfId="165"/>
    <cellStyle name="Komma 3 3 2" xfId="166"/>
    <cellStyle name="Komma 3 3 2 2" xfId="167"/>
    <cellStyle name="Komma 3 3 3" xfId="168"/>
    <cellStyle name="Komma 3 4" xfId="169"/>
    <cellStyle name="Komma 3 4 2" xfId="170"/>
    <cellStyle name="Komma 3 5" xfId="171"/>
    <cellStyle name="Komma 4" xfId="172"/>
    <cellStyle name="Komma 4 2" xfId="173"/>
    <cellStyle name="Komma 4 2 2" xfId="174"/>
    <cellStyle name="Komma 4 2 2 2" xfId="175"/>
    <cellStyle name="Komma 4 2 3" xfId="176"/>
    <cellStyle name="Komma 4 3" xfId="177"/>
    <cellStyle name="Komma 5" xfId="178"/>
    <cellStyle name="Komma 5 2" xfId="179"/>
    <cellStyle name="Komma 5 2 2" xfId="180"/>
    <cellStyle name="Komma 5 2 2 2" xfId="181"/>
    <cellStyle name="Komma 5 2 2 2 2" xfId="182"/>
    <cellStyle name="Komma 5 2 2 3" xfId="183"/>
    <cellStyle name="Komma 5 2 3" xfId="184"/>
    <cellStyle name="Komma 5 3" xfId="185"/>
    <cellStyle name="Komma 6" xfId="186"/>
    <cellStyle name="Komma 6 2" xfId="187"/>
    <cellStyle name="Komma 6 2 2" xfId="188"/>
    <cellStyle name="Komma 6 3" xfId="189"/>
    <cellStyle name="Komma 7" xfId="190"/>
    <cellStyle name="Komma 7 2" xfId="191"/>
    <cellStyle name="Komma 7 2 2" xfId="192"/>
    <cellStyle name="Komma 7 3" xfId="193"/>
    <cellStyle name="Komma 8" xfId="194"/>
    <cellStyle name="Komma 8 2" xfId="195"/>
    <cellStyle name="Komma 9" xfId="196"/>
    <cellStyle name="Komma 9 2" xfId="197"/>
    <cellStyle name="Kop 1 2" xfId="198"/>
    <cellStyle name="Kop 2 2" xfId="199"/>
    <cellStyle name="Kop 3 2" xfId="200"/>
    <cellStyle name="Kop 4 2" xfId="201"/>
    <cellStyle name="Neutraal 2" xfId="202"/>
    <cellStyle name="Neutral 2" xfId="203"/>
    <cellStyle name="Neutral 3" xfId="204"/>
    <cellStyle name="Normal 10" xfId="205"/>
    <cellStyle name="Normal 11" xfId="206"/>
    <cellStyle name="Normal 11 2" xfId="207"/>
    <cellStyle name="Normal 12" xfId="208"/>
    <cellStyle name="Normal 13" xfId="209"/>
    <cellStyle name="Normal 2" xfId="210"/>
    <cellStyle name="Normal 2 2" xfId="211"/>
    <cellStyle name="Normal 2 3" xfId="212"/>
    <cellStyle name="Normal 2 3 2" xfId="213"/>
    <cellStyle name="Normal 2 3 3" xfId="214"/>
    <cellStyle name="Normal 3" xfId="215"/>
    <cellStyle name="Normal 4" xfId="216"/>
    <cellStyle name="Normal 4 2" xfId="217"/>
    <cellStyle name="Normal 5" xfId="218"/>
    <cellStyle name="Normal 6" xfId="219"/>
    <cellStyle name="Normal 6 2" xfId="220"/>
    <cellStyle name="Normal 7" xfId="221"/>
    <cellStyle name="Normal 8" xfId="222"/>
    <cellStyle name="Normal 9" xfId="223"/>
    <cellStyle name="Notas" xfId="224"/>
    <cellStyle name="Notas 2" xfId="225"/>
    <cellStyle name="Notas 2 2" xfId="226"/>
    <cellStyle name="Notas 3" xfId="227"/>
    <cellStyle name="Notitie 2" xfId="228"/>
    <cellStyle name="Notitie 2 2" xfId="229"/>
    <cellStyle name="Notitie 2 2 2" xfId="230"/>
    <cellStyle name="Notitie 2 3" xfId="231"/>
    <cellStyle name="Ongeldig 2" xfId="232"/>
    <cellStyle name="Percent 2" xfId="233"/>
    <cellStyle name="Procent 2" xfId="234"/>
    <cellStyle name="Procent 2 2" xfId="235"/>
    <cellStyle name="Procent 3" xfId="236"/>
    <cellStyle name="Procent 3 2" xfId="237"/>
    <cellStyle name="Procent 4" xfId="238"/>
    <cellStyle name="Quantity" xfId="239"/>
    <cellStyle name="Salida" xfId="240"/>
    <cellStyle name="Standaard 10" xfId="241"/>
    <cellStyle name="Standaard 10 2" xfId="242"/>
    <cellStyle name="Standaard 10 2 2" xfId="243"/>
    <cellStyle name="Standaard 11" xfId="244"/>
    <cellStyle name="Standaard 11 2" xfId="245"/>
    <cellStyle name="Standaard 11 3" xfId="246"/>
    <cellStyle name="Standaard 11 3 2" xfId="247"/>
    <cellStyle name="Standaard 2" xfId="248"/>
    <cellStyle name="Standaard 2 2" xfId="249"/>
    <cellStyle name="Standaard 2 2 2" xfId="250"/>
    <cellStyle name="Standaard 2 3" xfId="251"/>
    <cellStyle name="Standaard 3" xfId="252"/>
    <cellStyle name="Standaard 3 2" xfId="253"/>
    <cellStyle name="Standaard 4" xfId="254"/>
    <cellStyle name="Standaard 4 2" xfId="255"/>
    <cellStyle name="Standaard 4 2 2" xfId="256"/>
    <cellStyle name="Standaard 4 2 2 2" xfId="257"/>
    <cellStyle name="Standaard 4 2 3" xfId="258"/>
    <cellStyle name="Standaard 4 3" xfId="259"/>
    <cellStyle name="Standaard 5" xfId="260"/>
    <cellStyle name="Standaard 5 2" xfId="261"/>
    <cellStyle name="Standaard 5 2 2" xfId="262"/>
    <cellStyle name="Standaard 5 3" xfId="263"/>
    <cellStyle name="Standaard 6" xfId="264"/>
    <cellStyle name="Standaard 6 2" xfId="265"/>
    <cellStyle name="Standaard 6 2 2" xfId="266"/>
    <cellStyle name="Standaard 6 3" xfId="267"/>
    <cellStyle name="Standaard 7" xfId="268"/>
    <cellStyle name="Standaard 7 2" xfId="269"/>
    <cellStyle name="Standaard 8" xfId="270"/>
    <cellStyle name="Standaard 8 2" xfId="271"/>
    <cellStyle name="Standaard 9" xfId="272"/>
    <cellStyle name="Standaard 9 2" xfId="273"/>
    <cellStyle name="Standaard 9 2 2" xfId="274"/>
    <cellStyle name="Standaard 9 2 3" xfId="275"/>
    <cellStyle name="Standaard 9 2 3 2" xfId="276"/>
    <cellStyle name="Standaard 9 3" xfId="277"/>
    <cellStyle name="Standaard 9 3 2" xfId="278"/>
    <cellStyle name="Texto de advertencia" xfId="279"/>
    <cellStyle name="Texto explicativo" xfId="280"/>
    <cellStyle name="Titel 2" xfId="281"/>
    <cellStyle name="Título" xfId="282"/>
    <cellStyle name="Título 1" xfId="283"/>
    <cellStyle name="Título 2" xfId="284"/>
    <cellStyle name="Título 3" xfId="285"/>
    <cellStyle name="Totaal 2" xfId="286"/>
    <cellStyle name="Total 2" xfId="287"/>
    <cellStyle name="Total 3" xfId="288"/>
    <cellStyle name="Uitvoer 2" xfId="289"/>
    <cellStyle name="Verklarende tekst 2" xfId="290"/>
    <cellStyle name="Waarschuwingstekst 2" xfId="291"/>
    <cellStyle name="Акцент1 2" xfId="292"/>
    <cellStyle name="Акцент1 3" xfId="293"/>
    <cellStyle name="Акцент1 4" xfId="294"/>
    <cellStyle name="Акцент1 5" xfId="295"/>
    <cellStyle name="Акцент2 2" xfId="296"/>
    <cellStyle name="Акцент2 3" xfId="297"/>
    <cellStyle name="Акцент2 4" xfId="298"/>
    <cellStyle name="Акцент2 5" xfId="299"/>
    <cellStyle name="Акцент3 2" xfId="300"/>
    <cellStyle name="Акцент3 3" xfId="301"/>
    <cellStyle name="Акцент3 4" xfId="302"/>
    <cellStyle name="Акцент3 5" xfId="303"/>
    <cellStyle name="Акцент4 2" xfId="304"/>
    <cellStyle name="Акцент4 3" xfId="305"/>
    <cellStyle name="Акцент4 4" xfId="306"/>
    <cellStyle name="Акцент4 5" xfId="307"/>
    <cellStyle name="Акцент5 2" xfId="308"/>
    <cellStyle name="Акцент5 3" xfId="309"/>
    <cellStyle name="Акцент5 4" xfId="310"/>
    <cellStyle name="Акцент5 5" xfId="311"/>
    <cellStyle name="Акцент6 2" xfId="312"/>
    <cellStyle name="Акцент6 3" xfId="313"/>
    <cellStyle name="Акцент6 4" xfId="314"/>
    <cellStyle name="Акцент6 5" xfId="315"/>
    <cellStyle name="Ввод  2" xfId="316"/>
    <cellStyle name="Ввод  3" xfId="317"/>
    <cellStyle name="Ввод  4" xfId="318"/>
    <cellStyle name="Ввод  5" xfId="319"/>
    <cellStyle name="Вывод 2" xfId="320"/>
    <cellStyle name="Вывод 3" xfId="321"/>
    <cellStyle name="Вывод 4" xfId="322"/>
    <cellStyle name="Вывод 5" xfId="323"/>
    <cellStyle name="Вычисление 2" xfId="324"/>
    <cellStyle name="Вычисление 3" xfId="325"/>
    <cellStyle name="Вычисление 4" xfId="326"/>
    <cellStyle name="Вычисление 5" xfId="327"/>
    <cellStyle name="Гиперссылка 2" xfId="328"/>
    <cellStyle name="Гиперссылка 3" xfId="329"/>
    <cellStyle name="Заголовок 1 2" xfId="331"/>
    <cellStyle name="Заголовок 1 3" xfId="332"/>
    <cellStyle name="Заголовок 1 4" xfId="333"/>
    <cellStyle name="Заголовок 1 5" xfId="334"/>
    <cellStyle name="Заголовок 1 6" xfId="330"/>
    <cellStyle name="Заголовок 2 2" xfId="336"/>
    <cellStyle name="Заголовок 2 3" xfId="337"/>
    <cellStyle name="Заголовок 2 4" xfId="338"/>
    <cellStyle name="Заголовок 2 5" xfId="339"/>
    <cellStyle name="Заголовок 2 6" xfId="335"/>
    <cellStyle name="Заголовок 3 2" xfId="341"/>
    <cellStyle name="Заголовок 3 3" xfId="342"/>
    <cellStyle name="Заголовок 3 4" xfId="343"/>
    <cellStyle name="Заголовок 3 5" xfId="344"/>
    <cellStyle name="Заголовок 3 6" xfId="340"/>
    <cellStyle name="Заголовок 4 2" xfId="346"/>
    <cellStyle name="Заголовок 4 3" xfId="347"/>
    <cellStyle name="Заголовок 4 4" xfId="348"/>
    <cellStyle name="Заголовок 4 5" xfId="349"/>
    <cellStyle name="Заголовок 4 6" xfId="345"/>
    <cellStyle name="Заголовок сводной таблицы" xfId="350"/>
    <cellStyle name="Значение сводной таблицы" xfId="351"/>
    <cellStyle name="Итог 2" xfId="352"/>
    <cellStyle name="Итог 3" xfId="353"/>
    <cellStyle name="Итог 4" xfId="354"/>
    <cellStyle name="Итог 5" xfId="355"/>
    <cellStyle name="Категория сводной таблицы" xfId="356"/>
    <cellStyle name="Контрольная ячейка 2" xfId="357"/>
    <cellStyle name="Контрольная ячейка 3" xfId="358"/>
    <cellStyle name="Контрольная ячейка 4" xfId="359"/>
    <cellStyle name="Контрольная ячейка 5" xfId="360"/>
    <cellStyle name="Название 2" xfId="361"/>
    <cellStyle name="Название 3" xfId="362"/>
    <cellStyle name="Название 4" xfId="363"/>
    <cellStyle name="Название 5" xfId="364"/>
    <cellStyle name="Нейтральный 2" xfId="365"/>
    <cellStyle name="Нейтральный 3" xfId="366"/>
    <cellStyle name="Нейтральный 4" xfId="367"/>
    <cellStyle name="Нейтральный 5" xfId="368"/>
    <cellStyle name="Обычный" xfId="0" builtinId="0"/>
    <cellStyle name="Обычный 10" xfId="411"/>
    <cellStyle name="Обычный 11" xfId="414"/>
    <cellStyle name="Обычный 12" xfId="415"/>
    <cellStyle name="Обычный 12 3" xfId="435"/>
    <cellStyle name="Обычный 12 3 2" xfId="441"/>
    <cellStyle name="Обычный 13" xfId="416"/>
    <cellStyle name="Обычный 13 5" xfId="438"/>
    <cellStyle name="Обычный 14" xfId="417"/>
    <cellStyle name="Обычный 15" xfId="418"/>
    <cellStyle name="Обычный 16" xfId="419"/>
    <cellStyle name="Обычный 16 5" xfId="439"/>
    <cellStyle name="Обычный 17" xfId="421"/>
    <cellStyle name="Обычный 18" xfId="420"/>
    <cellStyle name="Обычный 19" xfId="422"/>
    <cellStyle name="Обычный 2" xfId="369"/>
    <cellStyle name="Обычный 2 2" xfId="370"/>
    <cellStyle name="Обычный 2 3" xfId="371"/>
    <cellStyle name="Обычный 2 4" xfId="372"/>
    <cellStyle name="Обычный 2 4 2" xfId="373"/>
    <cellStyle name="Обычный 2 5" xfId="374"/>
    <cellStyle name="Обычный 20" xfId="423"/>
    <cellStyle name="Обычный 21" xfId="424"/>
    <cellStyle name="Обычный 22" xfId="425"/>
    <cellStyle name="Обычный 23" xfId="426"/>
    <cellStyle name="Обычный 24" xfId="427"/>
    <cellStyle name="Обычный 25" xfId="428"/>
    <cellStyle name="Обычный 26" xfId="429"/>
    <cellStyle name="Обычный 27" xfId="430"/>
    <cellStyle name="Обычный 28" xfId="431"/>
    <cellStyle name="Обычный 29" xfId="432"/>
    <cellStyle name="Обычный 29 5" xfId="440"/>
    <cellStyle name="Обычный 3" xfId="375"/>
    <cellStyle name="Обычный 3 2" xfId="376"/>
    <cellStyle name="Обычный 30" xfId="433"/>
    <cellStyle name="Обычный 31" xfId="434"/>
    <cellStyle name="Обычный 31 2" xfId="442"/>
    <cellStyle name="Обычный 33 2" xfId="436"/>
    <cellStyle name="Обычный 34" xfId="443"/>
    <cellStyle name="Обычный 35" xfId="444"/>
    <cellStyle name="Обычный 36" xfId="445"/>
    <cellStyle name="Обычный 38" xfId="446"/>
    <cellStyle name="Обычный 39" xfId="447"/>
    <cellStyle name="Обычный 4" xfId="377"/>
    <cellStyle name="Обычный 4 6" xfId="412"/>
    <cellStyle name="Обычный 4 6 6" xfId="437"/>
    <cellStyle name="Обычный 4 7" xfId="413"/>
    <cellStyle name="Обычный 42" xfId="448"/>
    <cellStyle name="Обычный 43" xfId="449"/>
    <cellStyle name="Обычный 45" xfId="450"/>
    <cellStyle name="Обычный 5" xfId="378"/>
    <cellStyle name="Обычный 6" xfId="379"/>
    <cellStyle name="Обычный 7" xfId="380"/>
    <cellStyle name="Обычный 8" xfId="381"/>
    <cellStyle name="Обычный 9" xfId="1"/>
    <cellStyle name="Плохой 2" xfId="382"/>
    <cellStyle name="Плохой 3" xfId="383"/>
    <cellStyle name="Плохой 4" xfId="384"/>
    <cellStyle name="Плохой 5" xfId="385"/>
    <cellStyle name="Поле сводной таблицы" xfId="386"/>
    <cellStyle name="Пояснение 2" xfId="387"/>
    <cellStyle name="Пояснение 3" xfId="388"/>
    <cellStyle name="Пояснение 4" xfId="389"/>
    <cellStyle name="Пояснение 5" xfId="390"/>
    <cellStyle name="Примечание 2" xfId="391"/>
    <cellStyle name="Примечание 3" xfId="392"/>
    <cellStyle name="Примечание 4" xfId="393"/>
    <cellStyle name="Примечание 5" xfId="394"/>
    <cellStyle name="Результат сводной таблицы" xfId="395"/>
    <cellStyle name="Связанная ячейка 2" xfId="396"/>
    <cellStyle name="Связанная ячейка 3" xfId="397"/>
    <cellStyle name="Связанная ячейка 4" xfId="398"/>
    <cellStyle name="Связанная ячейка 5" xfId="399"/>
    <cellStyle name="Текст предупреждения 2" xfId="400"/>
    <cellStyle name="Текст предупреждения 3" xfId="401"/>
    <cellStyle name="Текст предупреждения 4" xfId="402"/>
    <cellStyle name="Текст предупреждения 5" xfId="403"/>
    <cellStyle name="Угол сводной таблицы" xfId="404"/>
    <cellStyle name="Финансовый" xfId="410" builtinId="3"/>
    <cellStyle name="Финансовый 2" xfId="405"/>
    <cellStyle name="Хороший 2" xfId="406"/>
    <cellStyle name="Хороший 3" xfId="407"/>
    <cellStyle name="Хороший 4" xfId="408"/>
    <cellStyle name="Хороший 5" xfId="409"/>
  </cellStyles>
  <dxfs count="66">
    <dxf>
      <font>
        <strike val="0"/>
        <outline val="0"/>
        <shadow val="0"/>
        <u val="none"/>
        <vertAlign val="baseline"/>
        <sz val="10"/>
        <color auto="1"/>
        <name val="Tahoma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0"/>
        <color auto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Tahoma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ahoma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171" formatCode="dd\.mm\.yyyy;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theme="5" tint="0.79998168889431442"/>
          <bgColor theme="5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79995117038483843"/>
          <bgColor theme="4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59999389629810485"/>
          <bgColor theme="4" tint="0.79998168889431442"/>
        </patternFill>
      </fill>
    </dxf>
    <dxf>
      <font>
        <b/>
        <color theme="1"/>
      </font>
      <border>
        <left style="medium">
          <color theme="5" tint="0.59999389629810485"/>
        </left>
        <right style="medium">
          <color theme="5" tint="0.59999389629810485"/>
        </right>
        <top style="medium">
          <color theme="5" tint="0.59999389629810485"/>
        </top>
        <bottom style="medium">
          <color theme="5" tint="0.59999389629810485"/>
        </bottom>
      </border>
    </dxf>
    <dxf>
      <border>
        <left style="thin">
          <color theme="5" tint="0.39997558519241921"/>
        </left>
        <right style="thin">
          <color theme="5" tint="0.39997558519241921"/>
        </right>
      </border>
    </dxf>
    <dxf>
      <border>
        <top style="thin">
          <color theme="5" tint="0.39997558519241921"/>
        </top>
        <bottom style="thin">
          <color theme="5" tint="0.39997558519241921"/>
        </bottom>
        <horizontal style="thin">
          <color theme="5" tint="0.39997558519241921"/>
        </horizontal>
      </border>
    </dxf>
    <dxf>
      <font>
        <b/>
        <color theme="1"/>
      </font>
      <fill>
        <patternFill>
          <bgColor theme="3" tint="0.79998168889431442"/>
        </patternFill>
      </fill>
      <border>
        <top style="thin">
          <color auto="1"/>
        </top>
        <bottom style="medium">
          <color auto="1"/>
        </bottom>
      </border>
    </dxf>
    <dxf>
      <font>
        <b/>
        <i val="0"/>
        <color theme="1"/>
      </font>
      <fill>
        <patternFill patternType="solid">
          <fgColor theme="5"/>
          <bgColor theme="3" tint="0.79998168889431442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</dxf>
  </dxfs>
  <tableStyles count="1" defaultTableStyle="TableStyleMedium2" defaultPivotStyle="PivotStyleLight16">
    <tableStyle name="Lineup" table="0" count="11">
      <tableStyleElement type="headerRow" dxfId="65"/>
      <tableStyleElement type="totalRow" dxfId="64"/>
      <tableStyleElement type="firstRowStripe" dxfId="63"/>
      <tableStyleElement type="firstColumnStripe" dxfId="62"/>
      <tableStyleElement type="firstSubtotalColumn" dxfId="61"/>
      <tableStyleElement type="firstSubtotalRow" dxfId="60"/>
      <tableStyleElement type="secondSubtotalRow" dxfId="59"/>
      <tableStyleElement type="firstRowSubheading" dxfId="58"/>
      <tableStyleElement type="secondRowSubheading" dxfId="57"/>
      <tableStyleElement type="pageFieldLabels" dxfId="56"/>
      <tableStyleElement type="pageFieldValues" dxfId="5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Grain</a:t>
            </a:r>
            <a:r>
              <a:rPr lang="en-US" sz="1400" baseline="0"/>
              <a:t> laden vessels departed from France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'Vessels sailed from France'!$D$40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'Vessels sailed from France'!$C$57:$C$66</c:f>
              <c:numCache>
                <c:formatCode>#,##0</c:formatCode>
                <c:ptCount val="1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 formatCode="General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</c:numCache>
            </c:numRef>
          </c:cat>
          <c:val>
            <c:numRef>
              <c:f>'Vessels sailed from France'!$D$57:$D$66</c:f>
              <c:numCache>
                <c:formatCode>General</c:formatCode>
                <c:ptCount val="10"/>
                <c:pt idx="0">
                  <c:v>393100</c:v>
                </c:pt>
                <c:pt idx="1">
                  <c:v>414024</c:v>
                </c:pt>
                <c:pt idx="2">
                  <c:v>282325</c:v>
                </c:pt>
                <c:pt idx="3">
                  <c:v>366355</c:v>
                </c:pt>
                <c:pt idx="4">
                  <c:v>348400</c:v>
                </c:pt>
                <c:pt idx="5" formatCode="#,##0">
                  <c:v>308490</c:v>
                </c:pt>
                <c:pt idx="6">
                  <c:v>335890</c:v>
                </c:pt>
                <c:pt idx="7">
                  <c:v>201125</c:v>
                </c:pt>
                <c:pt idx="8" formatCode="#,##0">
                  <c:v>485100</c:v>
                </c:pt>
                <c:pt idx="9">
                  <c:v>570700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AA-4D5D-99D3-23C65E863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564032"/>
        <c:axId val="85574016"/>
      </c:barChart>
      <c:lineChart>
        <c:grouping val="standard"/>
        <c:varyColors val="0"/>
        <c:ser>
          <c:idx val="2"/>
          <c:order val="1"/>
          <c:tx>
            <c:strRef>
              <c:f>'Vessels sailed from France'!$E$40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'Vessels sailed from France'!$C$57:$C$66</c:f>
              <c:numCache>
                <c:formatCode>#,##0</c:formatCode>
                <c:ptCount val="1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 formatCode="General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</c:numCache>
            </c:numRef>
          </c:cat>
          <c:val>
            <c:numRef>
              <c:f>'Vessels sailed from France'!$E$57:$E$66</c:f>
              <c:numCache>
                <c:formatCode>General</c:formatCode>
                <c:ptCount val="10"/>
                <c:pt idx="0">
                  <c:v>23</c:v>
                </c:pt>
                <c:pt idx="1">
                  <c:v>24</c:v>
                </c:pt>
                <c:pt idx="2">
                  <c:v>20</c:v>
                </c:pt>
                <c:pt idx="3">
                  <c:v>12</c:v>
                </c:pt>
                <c:pt idx="4">
                  <c:v>16</c:v>
                </c:pt>
                <c:pt idx="5">
                  <c:v>20</c:v>
                </c:pt>
                <c:pt idx="6">
                  <c:v>22</c:v>
                </c:pt>
                <c:pt idx="7">
                  <c:v>16</c:v>
                </c:pt>
                <c:pt idx="8">
                  <c:v>24</c:v>
                </c:pt>
                <c:pt idx="9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AA-4D5D-99D3-23C65E863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459328"/>
        <c:axId val="85575936"/>
      </c:lineChart>
      <c:catAx>
        <c:axId val="8556403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85574016"/>
        <c:crosses val="autoZero"/>
        <c:auto val="1"/>
        <c:lblAlgn val="ctr"/>
        <c:lblOffset val="100"/>
        <c:noMultiLvlLbl val="0"/>
      </c:catAx>
      <c:valAx>
        <c:axId val="85574016"/>
        <c:scaling>
          <c:orientation val="minMax"/>
          <c:max val="6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85564032"/>
        <c:crosses val="autoZero"/>
        <c:crossBetween val="between"/>
      </c:valAx>
      <c:valAx>
        <c:axId val="85575936"/>
        <c:scaling>
          <c:orientation val="minMax"/>
          <c:max val="30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85459328"/>
        <c:crosses val="max"/>
        <c:crossBetween val="between"/>
        <c:majorUnit val="2"/>
        <c:minorUnit val="2"/>
      </c:valAx>
      <c:catAx>
        <c:axId val="85459328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85575936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Vessels that discharged French grain worldwide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French grain'!$D$35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'Discharged French grain'!$C$48:$C$57</c:f>
              <c:numCache>
                <c:formatCode>General</c:formatCode>
                <c:ptCount val="1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</c:numCache>
            </c:numRef>
          </c:cat>
          <c:val>
            <c:numRef>
              <c:f>'Discharged French grain'!$D$48:$D$57</c:f>
              <c:numCache>
                <c:formatCode>#,##0</c:formatCode>
                <c:ptCount val="10"/>
                <c:pt idx="0">
                  <c:v>234863</c:v>
                </c:pt>
                <c:pt idx="1">
                  <c:v>204178</c:v>
                </c:pt>
                <c:pt idx="2">
                  <c:v>224400</c:v>
                </c:pt>
                <c:pt idx="3">
                  <c:v>339950</c:v>
                </c:pt>
                <c:pt idx="4">
                  <c:v>129800</c:v>
                </c:pt>
                <c:pt idx="5">
                  <c:v>552425</c:v>
                </c:pt>
                <c:pt idx="6">
                  <c:v>274070</c:v>
                </c:pt>
                <c:pt idx="7">
                  <c:v>369390</c:v>
                </c:pt>
                <c:pt idx="8">
                  <c:v>403850</c:v>
                </c:pt>
                <c:pt idx="9">
                  <c:v>360149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5-457F-87A5-2D087999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496960"/>
        <c:axId val="85498496"/>
      </c:barChart>
      <c:lineChart>
        <c:grouping val="standard"/>
        <c:varyColors val="0"/>
        <c:ser>
          <c:idx val="2"/>
          <c:order val="1"/>
          <c:tx>
            <c:strRef>
              <c:f>'Discharged French grain'!$E$35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'Discharged French grain'!$C$48:$C$57</c:f>
              <c:numCache>
                <c:formatCode>General</c:formatCode>
                <c:ptCount val="1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</c:numCache>
            </c:numRef>
          </c:cat>
          <c:val>
            <c:numRef>
              <c:f>'Discharged French grain'!$E$48:$E$57</c:f>
              <c:numCache>
                <c:formatCode>General</c:formatCode>
                <c:ptCount val="10"/>
                <c:pt idx="0">
                  <c:v>18</c:v>
                </c:pt>
                <c:pt idx="1">
                  <c:v>17</c:v>
                </c:pt>
                <c:pt idx="2">
                  <c:v>17</c:v>
                </c:pt>
                <c:pt idx="3">
                  <c:v>22</c:v>
                </c:pt>
                <c:pt idx="4">
                  <c:v>6</c:v>
                </c:pt>
                <c:pt idx="5">
                  <c:v>24</c:v>
                </c:pt>
                <c:pt idx="6">
                  <c:v>26</c:v>
                </c:pt>
                <c:pt idx="7">
                  <c:v>18</c:v>
                </c:pt>
                <c:pt idx="8">
                  <c:v>23</c:v>
                </c:pt>
                <c:pt idx="9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C5-457F-87A5-2D087999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596800"/>
        <c:axId val="85594880"/>
      </c:lineChart>
      <c:catAx>
        <c:axId val="85496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85498496"/>
        <c:crosses val="autoZero"/>
        <c:auto val="1"/>
        <c:lblAlgn val="ctr"/>
        <c:lblOffset val="100"/>
        <c:noMultiLvlLbl val="0"/>
      </c:catAx>
      <c:valAx>
        <c:axId val="85498496"/>
        <c:scaling>
          <c:orientation val="minMax"/>
          <c:max val="6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85496960"/>
        <c:crosses val="autoZero"/>
        <c:crossBetween val="between"/>
      </c:valAx>
      <c:valAx>
        <c:axId val="85594880"/>
        <c:scaling>
          <c:orientation val="minMax"/>
          <c:max val="34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85596800"/>
        <c:crosses val="max"/>
        <c:crossBetween val="between"/>
        <c:majorUnit val="2"/>
        <c:minorUnit val="2"/>
      </c:valAx>
      <c:catAx>
        <c:axId val="85596800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85594880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b="1">
                <a:solidFill>
                  <a:schemeClr val="tx1"/>
                </a:solidFill>
              </a:rPr>
              <a:t>Vessels laden with French</a:t>
            </a:r>
            <a:r>
              <a:rPr lang="en-US" b="1" baseline="0">
                <a:solidFill>
                  <a:schemeClr val="tx1"/>
                </a:solidFill>
              </a:rPr>
              <a:t> </a:t>
            </a:r>
            <a:r>
              <a:rPr lang="en-US" b="1">
                <a:solidFill>
                  <a:schemeClr val="tx1"/>
                </a:solidFill>
              </a:rPr>
              <a:t>grains at sea, by type</a:t>
            </a:r>
            <a:endParaRPr lang="ru-RU" b="1">
              <a:solidFill>
                <a:schemeClr val="tx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235025033635501"/>
          <c:y val="0.14631163708086786"/>
          <c:w val="0.76421635076372063"/>
          <c:h val="0.71282113404463499"/>
        </c:manualLayout>
      </c:layout>
      <c:barChart>
        <c:barDir val="col"/>
        <c:grouping val="clustered"/>
        <c:varyColors val="0"/>
        <c:ser>
          <c:idx val="1"/>
          <c:order val="0"/>
          <c:tx>
            <c:v>prev. week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344-4B54-8F73-9637869358A6}"/>
              </c:ext>
            </c:extLst>
          </c:dPt>
          <c:cat>
            <c:strRef>
              <c:f>'Grain and vessels at sea'!$A$61:$B$64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sea'!$D$61:$D$64</c:f>
              <c:numCache>
                <c:formatCode>0</c:formatCode>
                <c:ptCount val="4"/>
                <c:pt idx="0">
                  <c:v>9</c:v>
                </c:pt>
                <c:pt idx="1">
                  <c:v>32</c:v>
                </c:pt>
                <c:pt idx="2">
                  <c:v>2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44-4B54-8F73-9637869358A6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344-4B54-8F73-9637869358A6}"/>
              </c:ext>
            </c:extLst>
          </c:dPt>
          <c:cat>
            <c:strRef>
              <c:f>'Grain and vessels at sea'!$A$61:$B$64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sea'!$C$61:$C$64</c:f>
              <c:numCache>
                <c:formatCode>0</c:formatCode>
                <c:ptCount val="4"/>
                <c:pt idx="0">
                  <c:v>9</c:v>
                </c:pt>
                <c:pt idx="1">
                  <c:v>33</c:v>
                </c:pt>
                <c:pt idx="2">
                  <c:v>4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44-4B54-8F73-963786935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9"/>
        <c:overlap val="-23"/>
        <c:axId val="85640704"/>
        <c:axId val="85642240"/>
      </c:barChart>
      <c:catAx>
        <c:axId val="8564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85642240"/>
        <c:crosses val="autoZero"/>
        <c:auto val="1"/>
        <c:lblAlgn val="ctr"/>
        <c:lblOffset val="100"/>
        <c:noMultiLvlLbl val="0"/>
      </c:catAx>
      <c:valAx>
        <c:axId val="8564224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number</a:t>
                </a:r>
                <a:r>
                  <a:rPr lang="en-US" b="1" baseline="0">
                    <a:solidFill>
                      <a:schemeClr val="tx1"/>
                    </a:solidFill>
                  </a:rPr>
                  <a:t> of vessels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85640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013482706775557"/>
          <c:y val="0.43755361940704152"/>
          <c:w val="0.13881185443276325"/>
          <c:h val="0.133137026510739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imports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'Discharged French grain'!$C$62</c:f>
              <c:strCache>
                <c:ptCount val="1"/>
                <c:pt idx="0">
                  <c:v>previous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8.602149809317600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2D-4FD7-9CDC-3EBEFB3BAD77}"/>
                </c:ext>
              </c:extLst>
            </c:dLbl>
            <c:dLbl>
              <c:idx val="1"/>
              <c:layout>
                <c:manualLayout>
                  <c:x val="-1.39784934401411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2D-4FD7-9CDC-3EBEFB3BAD77}"/>
                </c:ext>
              </c:extLst>
            </c:dLbl>
            <c:dLbl>
              <c:idx val="3"/>
              <c:layout>
                <c:manualLayout>
                  <c:x val="-1.0752687261647001E-3"/>
                  <c:y val="-2.4822698500964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2D-4FD7-9CDC-3EBEFB3BAD77}"/>
                </c:ext>
              </c:extLst>
            </c:dLbl>
            <c:dLbl>
              <c:idx val="6"/>
              <c:layout>
                <c:manualLayout>
                  <c:x val="-1.6129030892470503E-2"/>
                  <c:y val="-2.4822698500964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2D-4FD7-9CDC-3EBEFB3BAD77}"/>
                </c:ext>
              </c:extLst>
            </c:dLbl>
            <c:dLbl>
              <c:idx val="7"/>
              <c:layout>
                <c:manualLayout>
                  <c:x val="-1.3978493440141102E-2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2D-4FD7-9CDC-3EBEFB3BAD7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'Discharged French grain'!$B$63:$B$68</c:f>
              <c:strCache>
                <c:ptCount val="6"/>
                <c:pt idx="0">
                  <c:v>Spain</c:v>
                </c:pt>
                <c:pt idx="1">
                  <c:v>Portugal</c:v>
                </c:pt>
                <c:pt idx="2">
                  <c:v>UK</c:v>
                </c:pt>
                <c:pt idx="3">
                  <c:v>Egypt</c:v>
                </c:pt>
                <c:pt idx="4">
                  <c:v>Saudi Arabia</c:v>
                </c:pt>
                <c:pt idx="5">
                  <c:v>Morocco</c:v>
                </c:pt>
              </c:strCache>
            </c:strRef>
          </c:cat>
          <c:val>
            <c:numRef>
              <c:f>'Discharged French grain'!$C$63:$C$68</c:f>
              <c:numCache>
                <c:formatCode>#,##0</c:formatCode>
                <c:ptCount val="6"/>
                <c:pt idx="0">
                  <c:v>55300</c:v>
                </c:pt>
                <c:pt idx="1">
                  <c:v>0</c:v>
                </c:pt>
                <c:pt idx="2">
                  <c:v>9400</c:v>
                </c:pt>
                <c:pt idx="3">
                  <c:v>0</c:v>
                </c:pt>
                <c:pt idx="4">
                  <c:v>6000</c:v>
                </c:pt>
                <c:pt idx="5">
                  <c:v>63000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22D-4FD7-9CDC-3EBEFB3BAD77}"/>
            </c:ext>
          </c:extLst>
        </c:ser>
        <c:ser>
          <c:idx val="1"/>
          <c:order val="1"/>
          <c:tx>
            <c:strRef>
              <c:f>'Discharged French grain'!$D$62</c:f>
              <c:strCache>
                <c:ptCount val="1"/>
                <c:pt idx="0">
                  <c:v>current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2903224713976402E-2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2D-4FD7-9CDC-3EBEFB3BAD77}"/>
                </c:ext>
              </c:extLst>
            </c:dLbl>
            <c:dLbl>
              <c:idx val="1"/>
              <c:layout>
                <c:manualLayout>
                  <c:x val="7.526881083152901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2D-4FD7-9CDC-3EBEFB3BAD77}"/>
                </c:ext>
              </c:extLst>
            </c:dLbl>
            <c:dLbl>
              <c:idx val="2"/>
              <c:layout>
                <c:manualLayout>
                  <c:x val="1.3978493440141102E-2"/>
                  <c:y val="7.4468095502889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2D-4FD7-9CDC-3EBEFB3BAD77}"/>
                </c:ext>
              </c:extLst>
            </c:dLbl>
            <c:dLbl>
              <c:idx val="3"/>
              <c:layout>
                <c:manualLayout>
                  <c:x val="1.1827955987811702E-2"/>
                  <c:y val="2.48226985009621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2D-4FD7-9CDC-3EBEFB3BAD77}"/>
                </c:ext>
              </c:extLst>
            </c:dLbl>
            <c:dLbl>
              <c:idx val="6"/>
              <c:layout>
                <c:manualLayout>
                  <c:x val="5.3763436308234217E-3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2D-4FD7-9CDC-3EBEFB3BAD7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'Discharged French grain'!$B$63:$B$68</c:f>
              <c:strCache>
                <c:ptCount val="6"/>
                <c:pt idx="0">
                  <c:v>Spain</c:v>
                </c:pt>
                <c:pt idx="1">
                  <c:v>Portugal</c:v>
                </c:pt>
                <c:pt idx="2">
                  <c:v>UK</c:v>
                </c:pt>
                <c:pt idx="3">
                  <c:v>Egypt</c:v>
                </c:pt>
                <c:pt idx="4">
                  <c:v>Saudi Arabia</c:v>
                </c:pt>
                <c:pt idx="5">
                  <c:v>Morocco</c:v>
                </c:pt>
              </c:strCache>
            </c:strRef>
          </c:cat>
          <c:val>
            <c:numRef>
              <c:f>'Discharged French grain'!$D$63:$D$68</c:f>
              <c:numCache>
                <c:formatCode>#,##0</c:formatCode>
                <c:ptCount val="6"/>
                <c:pt idx="0">
                  <c:v>31275</c:v>
                </c:pt>
                <c:pt idx="1">
                  <c:v>10000</c:v>
                </c:pt>
                <c:pt idx="2">
                  <c:v>40700</c:v>
                </c:pt>
                <c:pt idx="3">
                  <c:v>0</c:v>
                </c:pt>
                <c:pt idx="4">
                  <c:v>0</c:v>
                </c:pt>
                <c:pt idx="5">
                  <c:v>92774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22D-4FD7-9CDC-3EBEFB3BA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5756544"/>
        <c:axId val="85778816"/>
      </c:barChart>
      <c:catAx>
        <c:axId val="8575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85778816"/>
        <c:crosses val="autoZero"/>
        <c:auto val="1"/>
        <c:lblAlgn val="ctr"/>
        <c:lblOffset val="100"/>
        <c:noMultiLvlLbl val="0"/>
      </c:catAx>
      <c:valAx>
        <c:axId val="8577881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8575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0.14578363751042747"/>
          <c:h val="0.15053465774405317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400" b="1" i="0" baseline="0"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Destinations for grain at sea, tons </a:t>
            </a:r>
            <a:endParaRPr lang="ru-RU" sz="14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>
        <c:manualLayout>
          <c:xMode val="edge"/>
          <c:yMode val="edge"/>
          <c:x val="0.31738016290156412"/>
          <c:y val="8.501858693753007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0646188147774595"/>
          <c:y val="0.21899069771697202"/>
          <c:w val="0.35171277219732472"/>
          <c:h val="0.68347713970696045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2.194357402880668E-2"/>
                  <c:y val="2.8294051387343969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F63-46DA-B3B7-2018A847D1C8}"/>
                </c:ext>
              </c:extLst>
            </c:dLbl>
            <c:dLbl>
              <c:idx val="2"/>
              <c:layout>
                <c:manualLayout>
                  <c:x val="-5.1023405444658464E-2"/>
                  <c:y val="-0.1133944886979950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718-45CE-9251-E3B11FB8BC6C}"/>
                </c:ext>
              </c:extLst>
            </c:dLbl>
            <c:dLbl>
              <c:idx val="3"/>
              <c:layout>
                <c:manualLayout>
                  <c:x val="1.745888993051898E-2"/>
                  <c:y val="-2.561938048897068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F63-46DA-B3B7-2018A847D1C8}"/>
                </c:ext>
              </c:extLst>
            </c:dLbl>
            <c:dLbl>
              <c:idx val="4"/>
              <c:layout>
                <c:manualLayout>
                  <c:x val="1.7554859223045428E-2"/>
                  <c:y val="-6.224691305215740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F63-46DA-B3B7-2018A847D1C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'GrainFlow France trends'!$B$15:$B$20</c:f>
              <c:strCache>
                <c:ptCount val="6"/>
                <c:pt idx="0">
                  <c:v>Spain</c:v>
                </c:pt>
                <c:pt idx="1">
                  <c:v>Morocco</c:v>
                </c:pt>
                <c:pt idx="2">
                  <c:v>Tunisia</c:v>
                </c:pt>
                <c:pt idx="3">
                  <c:v>UK</c:v>
                </c:pt>
                <c:pt idx="4">
                  <c:v>Ivory Coast</c:v>
                </c:pt>
                <c:pt idx="5">
                  <c:v>Egypt</c:v>
                </c:pt>
              </c:strCache>
            </c:strRef>
          </c:cat>
          <c:val>
            <c:numRef>
              <c:f>'GrainFlow France trends'!$C$15:$C$20</c:f>
              <c:numCache>
                <c:formatCode>General</c:formatCode>
                <c:ptCount val="6"/>
                <c:pt idx="0">
                  <c:v>83500</c:v>
                </c:pt>
                <c:pt idx="1">
                  <c:v>491000</c:v>
                </c:pt>
                <c:pt idx="2">
                  <c:v>36000</c:v>
                </c:pt>
                <c:pt idx="3">
                  <c:v>10400</c:v>
                </c:pt>
                <c:pt idx="4">
                  <c:v>70000</c:v>
                </c:pt>
                <c:pt idx="5">
                  <c:v>239000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F63-46DA-B3B7-2018A847D1C8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Grain</a:t>
            </a:r>
            <a:r>
              <a:rPr lang="en-US" sz="1400" baseline="0"/>
              <a:t> laden vessels departed from France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'Vessels sailed from France'!$D$40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'Vessels sailed from France'!$C$55:$C$66</c:f>
              <c:numCache>
                <c:formatCode>#,##0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 formatCode="General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</c:numCache>
            </c:numRef>
          </c:cat>
          <c:val>
            <c:numRef>
              <c:f>'Vessels sailed from France'!$D$55:$D$66</c:f>
              <c:numCache>
                <c:formatCode>General</c:formatCode>
                <c:ptCount val="12"/>
                <c:pt idx="0">
                  <c:v>187553</c:v>
                </c:pt>
                <c:pt idx="1">
                  <c:v>364598</c:v>
                </c:pt>
                <c:pt idx="2">
                  <c:v>393100</c:v>
                </c:pt>
                <c:pt idx="3">
                  <c:v>414024</c:v>
                </c:pt>
                <c:pt idx="4">
                  <c:v>282325</c:v>
                </c:pt>
                <c:pt idx="5">
                  <c:v>366355</c:v>
                </c:pt>
                <c:pt idx="6">
                  <c:v>348400</c:v>
                </c:pt>
                <c:pt idx="7" formatCode="#,##0">
                  <c:v>308490</c:v>
                </c:pt>
                <c:pt idx="8">
                  <c:v>335890</c:v>
                </c:pt>
                <c:pt idx="9">
                  <c:v>201125</c:v>
                </c:pt>
                <c:pt idx="10" formatCode="#,##0">
                  <c:v>485100</c:v>
                </c:pt>
                <c:pt idx="11">
                  <c:v>570700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852096"/>
        <c:axId val="84857984"/>
      </c:barChart>
      <c:lineChart>
        <c:grouping val="standard"/>
        <c:varyColors val="0"/>
        <c:ser>
          <c:idx val="2"/>
          <c:order val="1"/>
          <c:tx>
            <c:strRef>
              <c:f>'Vessels sailed from France'!$E$40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'Vessels sailed from France'!$C$55:$C$66</c:f>
              <c:numCache>
                <c:formatCode>#,##0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 formatCode="General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</c:numCache>
            </c:numRef>
          </c:cat>
          <c:val>
            <c:numRef>
              <c:f>'Vessels sailed from France'!$E$55:$E$66</c:f>
              <c:numCache>
                <c:formatCode>General</c:formatCode>
                <c:ptCount val="12"/>
                <c:pt idx="0">
                  <c:v>14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20</c:v>
                </c:pt>
                <c:pt idx="5">
                  <c:v>12</c:v>
                </c:pt>
                <c:pt idx="6">
                  <c:v>16</c:v>
                </c:pt>
                <c:pt idx="7">
                  <c:v>20</c:v>
                </c:pt>
                <c:pt idx="8">
                  <c:v>22</c:v>
                </c:pt>
                <c:pt idx="9">
                  <c:v>16</c:v>
                </c:pt>
                <c:pt idx="10">
                  <c:v>24</c:v>
                </c:pt>
                <c:pt idx="1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62080"/>
        <c:axId val="84859904"/>
      </c:lineChart>
      <c:catAx>
        <c:axId val="84852096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84857984"/>
        <c:crosses val="autoZero"/>
        <c:auto val="1"/>
        <c:lblAlgn val="ctr"/>
        <c:lblOffset val="100"/>
        <c:noMultiLvlLbl val="0"/>
      </c:catAx>
      <c:valAx>
        <c:axId val="84857984"/>
        <c:scaling>
          <c:orientation val="minMax"/>
          <c:max val="6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84852096"/>
        <c:crosses val="autoZero"/>
        <c:crossBetween val="between"/>
      </c:valAx>
      <c:valAx>
        <c:axId val="84859904"/>
        <c:scaling>
          <c:orientation val="minMax"/>
          <c:max val="30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84862080"/>
        <c:crosses val="max"/>
        <c:crossBetween val="between"/>
        <c:majorUnit val="2"/>
        <c:minorUnit val="2"/>
      </c:valAx>
      <c:catAx>
        <c:axId val="84862080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84859904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Vessels that discharged French grain worldwide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French grain'!$D$35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'Discharged French grain'!$C$46:$C$57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</c:numCache>
            </c:numRef>
          </c:cat>
          <c:val>
            <c:numRef>
              <c:f>'Discharged French grain'!$D$46:$D$57</c:f>
              <c:numCache>
                <c:formatCode>#,##0</c:formatCode>
                <c:ptCount val="12"/>
                <c:pt idx="0">
                  <c:v>302935</c:v>
                </c:pt>
                <c:pt idx="1">
                  <c:v>258510</c:v>
                </c:pt>
                <c:pt idx="2">
                  <c:v>234863</c:v>
                </c:pt>
                <c:pt idx="3">
                  <c:v>204178</c:v>
                </c:pt>
                <c:pt idx="4">
                  <c:v>224400</c:v>
                </c:pt>
                <c:pt idx="5">
                  <c:v>339950</c:v>
                </c:pt>
                <c:pt idx="6">
                  <c:v>129800</c:v>
                </c:pt>
                <c:pt idx="7">
                  <c:v>552425</c:v>
                </c:pt>
                <c:pt idx="8">
                  <c:v>274070</c:v>
                </c:pt>
                <c:pt idx="9">
                  <c:v>369390</c:v>
                </c:pt>
                <c:pt idx="10">
                  <c:v>403850</c:v>
                </c:pt>
                <c:pt idx="11">
                  <c:v>360149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970112"/>
        <c:axId val="84980096"/>
      </c:barChart>
      <c:lineChart>
        <c:grouping val="standard"/>
        <c:varyColors val="0"/>
        <c:ser>
          <c:idx val="2"/>
          <c:order val="1"/>
          <c:tx>
            <c:strRef>
              <c:f>'Discharged French grain'!$E$35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'Discharged French grain'!$C$46:$C$57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</c:numCache>
            </c:numRef>
          </c:cat>
          <c:val>
            <c:numRef>
              <c:f>'Discharged French grain'!$E$46:$E$57</c:f>
              <c:numCache>
                <c:formatCode>General</c:formatCode>
                <c:ptCount val="12"/>
                <c:pt idx="0">
                  <c:v>16</c:v>
                </c:pt>
                <c:pt idx="1">
                  <c:v>17</c:v>
                </c:pt>
                <c:pt idx="2">
                  <c:v>18</c:v>
                </c:pt>
                <c:pt idx="3">
                  <c:v>17</c:v>
                </c:pt>
                <c:pt idx="4">
                  <c:v>17</c:v>
                </c:pt>
                <c:pt idx="5">
                  <c:v>22</c:v>
                </c:pt>
                <c:pt idx="6">
                  <c:v>6</c:v>
                </c:pt>
                <c:pt idx="7">
                  <c:v>24</c:v>
                </c:pt>
                <c:pt idx="8">
                  <c:v>26</c:v>
                </c:pt>
                <c:pt idx="9">
                  <c:v>18</c:v>
                </c:pt>
                <c:pt idx="10">
                  <c:v>23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76832"/>
        <c:axId val="84982016"/>
      </c:lineChart>
      <c:catAx>
        <c:axId val="8497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84980096"/>
        <c:crosses val="autoZero"/>
        <c:auto val="1"/>
        <c:lblAlgn val="ctr"/>
        <c:lblOffset val="100"/>
        <c:noMultiLvlLbl val="0"/>
      </c:catAx>
      <c:valAx>
        <c:axId val="84980096"/>
        <c:scaling>
          <c:orientation val="minMax"/>
          <c:max val="6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84970112"/>
        <c:crosses val="autoZero"/>
        <c:crossBetween val="between"/>
      </c:valAx>
      <c:valAx>
        <c:axId val="84982016"/>
        <c:scaling>
          <c:orientation val="minMax"/>
          <c:max val="32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86376832"/>
        <c:crosses val="max"/>
        <c:crossBetween val="between"/>
        <c:majorUnit val="2"/>
        <c:minorUnit val="2"/>
      </c:valAx>
      <c:catAx>
        <c:axId val="86376832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84982016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imports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'Discharged French grain'!$C$62</c:f>
              <c:strCache>
                <c:ptCount val="1"/>
                <c:pt idx="0">
                  <c:v>previous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8.602149809317600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C1-45DE-B288-6A8173A924F1}"/>
                </c:ext>
              </c:extLst>
            </c:dLbl>
            <c:dLbl>
              <c:idx val="1"/>
              <c:layout>
                <c:manualLayout>
                  <c:x val="-1.39784934401411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C1-45DE-B288-6A8173A924F1}"/>
                </c:ext>
              </c:extLst>
            </c:dLbl>
            <c:dLbl>
              <c:idx val="3"/>
              <c:layout>
                <c:manualLayout>
                  <c:x val="-1.0752687261647001E-3"/>
                  <c:y val="-2.4822698500964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D7-479E-850C-1885919E4BDF}"/>
                </c:ext>
              </c:extLst>
            </c:dLbl>
            <c:dLbl>
              <c:idx val="5"/>
              <c:layout>
                <c:manualLayout>
                  <c:x val="-1.3362700518409648E-2"/>
                  <c:y val="-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3D-4040-BFA6-C58E36ABF3CD}"/>
                </c:ext>
              </c:extLst>
            </c:dLbl>
            <c:dLbl>
              <c:idx val="6"/>
              <c:layout>
                <c:manualLayout>
                  <c:x val="-1.6129030892470503E-2"/>
                  <c:y val="-2.4822698500964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C3-4921-A926-78A9117AEA95}"/>
                </c:ext>
              </c:extLst>
            </c:dLbl>
            <c:dLbl>
              <c:idx val="7"/>
              <c:layout>
                <c:manualLayout>
                  <c:x val="-1.3978493440141102E-2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D7-479E-850C-1885919E4BD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'Discharged French grain'!$B$63:$B$68</c:f>
              <c:strCache>
                <c:ptCount val="6"/>
                <c:pt idx="0">
                  <c:v>Spain</c:v>
                </c:pt>
                <c:pt idx="1">
                  <c:v>Portugal</c:v>
                </c:pt>
                <c:pt idx="2">
                  <c:v>UK</c:v>
                </c:pt>
                <c:pt idx="3">
                  <c:v>Egypt</c:v>
                </c:pt>
                <c:pt idx="4">
                  <c:v>Saudi Arabia</c:v>
                </c:pt>
                <c:pt idx="5">
                  <c:v>Morocco</c:v>
                </c:pt>
              </c:strCache>
            </c:strRef>
          </c:cat>
          <c:val>
            <c:numRef>
              <c:f>'Discharged French grain'!$C$63:$C$68</c:f>
              <c:numCache>
                <c:formatCode>#,##0</c:formatCode>
                <c:ptCount val="6"/>
                <c:pt idx="0">
                  <c:v>55300</c:v>
                </c:pt>
                <c:pt idx="1">
                  <c:v>0</c:v>
                </c:pt>
                <c:pt idx="2">
                  <c:v>9400</c:v>
                </c:pt>
                <c:pt idx="3">
                  <c:v>0</c:v>
                </c:pt>
                <c:pt idx="4">
                  <c:v>6000</c:v>
                </c:pt>
                <c:pt idx="5">
                  <c:v>63000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2B8-457B-8ABA-7EF9CBF0F8C0}"/>
            </c:ext>
          </c:extLst>
        </c:ser>
        <c:ser>
          <c:idx val="1"/>
          <c:order val="1"/>
          <c:tx>
            <c:strRef>
              <c:f>'Discharged French grain'!$D$62</c:f>
              <c:strCache>
                <c:ptCount val="1"/>
                <c:pt idx="0">
                  <c:v>current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2903224713976402E-2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C1-45DE-B288-6A8173A924F1}"/>
                </c:ext>
              </c:extLst>
            </c:dLbl>
            <c:dLbl>
              <c:idx val="1"/>
              <c:layout>
                <c:manualLayout>
                  <c:x val="7.526881083152901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C3-4921-A926-78A9117AEA95}"/>
                </c:ext>
              </c:extLst>
            </c:dLbl>
            <c:dLbl>
              <c:idx val="2"/>
              <c:layout>
                <c:manualLayout>
                  <c:x val="1.3978493440141102E-2"/>
                  <c:y val="7.4468095502889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C1-45DE-B288-6A8173A924F1}"/>
                </c:ext>
              </c:extLst>
            </c:dLbl>
            <c:dLbl>
              <c:idx val="3"/>
              <c:layout>
                <c:manualLayout>
                  <c:x val="1.1827955987811702E-2"/>
                  <c:y val="2.48226985009621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D7-479E-850C-1885919E4BDF}"/>
                </c:ext>
              </c:extLst>
            </c:dLbl>
            <c:dLbl>
              <c:idx val="6"/>
              <c:layout>
                <c:manualLayout>
                  <c:x val="5.3763436308234217E-3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A3-4841-A34C-268E524B8DC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'Discharged French grain'!$B$63:$B$68</c:f>
              <c:strCache>
                <c:ptCount val="6"/>
                <c:pt idx="0">
                  <c:v>Spain</c:v>
                </c:pt>
                <c:pt idx="1">
                  <c:v>Portugal</c:v>
                </c:pt>
                <c:pt idx="2">
                  <c:v>UK</c:v>
                </c:pt>
                <c:pt idx="3">
                  <c:v>Egypt</c:v>
                </c:pt>
                <c:pt idx="4">
                  <c:v>Saudi Arabia</c:v>
                </c:pt>
                <c:pt idx="5">
                  <c:v>Morocco</c:v>
                </c:pt>
              </c:strCache>
            </c:strRef>
          </c:cat>
          <c:val>
            <c:numRef>
              <c:f>'Discharged French grain'!$D$63:$D$68</c:f>
              <c:numCache>
                <c:formatCode>#,##0</c:formatCode>
                <c:ptCount val="6"/>
                <c:pt idx="0">
                  <c:v>31275</c:v>
                </c:pt>
                <c:pt idx="1">
                  <c:v>10000</c:v>
                </c:pt>
                <c:pt idx="2">
                  <c:v>40700</c:v>
                </c:pt>
                <c:pt idx="3">
                  <c:v>0</c:v>
                </c:pt>
                <c:pt idx="4">
                  <c:v>0</c:v>
                </c:pt>
                <c:pt idx="5">
                  <c:v>92774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2B8-457B-8ABA-7EF9CBF0F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6441984"/>
        <c:axId val="86443520"/>
      </c:barChart>
      <c:catAx>
        <c:axId val="8644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86443520"/>
        <c:crosses val="autoZero"/>
        <c:auto val="1"/>
        <c:lblAlgn val="ctr"/>
        <c:lblOffset val="100"/>
        <c:noMultiLvlLbl val="0"/>
      </c:catAx>
      <c:valAx>
        <c:axId val="8644352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86441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0.14578363751042747"/>
          <c:h val="0.15053465774405317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b="1">
                <a:solidFill>
                  <a:schemeClr val="tx1"/>
                </a:solidFill>
              </a:rPr>
              <a:t>Vessels laden with</a:t>
            </a:r>
            <a:r>
              <a:rPr lang="en-US" b="1" baseline="0">
                <a:solidFill>
                  <a:schemeClr val="tx1"/>
                </a:solidFill>
              </a:rPr>
              <a:t> French </a:t>
            </a:r>
            <a:r>
              <a:rPr lang="en-US" b="1">
                <a:solidFill>
                  <a:schemeClr val="tx1"/>
                </a:solidFill>
              </a:rPr>
              <a:t>grains at sea, by type</a:t>
            </a:r>
            <a:endParaRPr lang="ru-RU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235025033635501"/>
          <c:y val="0.14631163708086786"/>
          <c:w val="0.76421635076372063"/>
          <c:h val="0.71282113404463499"/>
        </c:manualLayout>
      </c:layout>
      <c:barChart>
        <c:barDir val="col"/>
        <c:grouping val="clustered"/>
        <c:varyColors val="0"/>
        <c:ser>
          <c:idx val="1"/>
          <c:order val="0"/>
          <c:tx>
            <c:v>prev. week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72A-4846-94FC-E08E48C75EBC}"/>
              </c:ext>
            </c:extLst>
          </c:dPt>
          <c:cat>
            <c:strRef>
              <c:f>'Grain and vessels at sea'!$A$61:$B$64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sea'!$D$61:$D$64</c:f>
              <c:numCache>
                <c:formatCode>0</c:formatCode>
                <c:ptCount val="4"/>
                <c:pt idx="0">
                  <c:v>9</c:v>
                </c:pt>
                <c:pt idx="1">
                  <c:v>32</c:v>
                </c:pt>
                <c:pt idx="2">
                  <c:v>2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3A-4DEE-8291-6835DEC0C3B8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72A-4846-94FC-E08E48C75EBC}"/>
              </c:ext>
            </c:extLst>
          </c:dPt>
          <c:cat>
            <c:strRef>
              <c:f>'Grain and vessels at sea'!$A$61:$B$64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sea'!$C$61:$C$64</c:f>
              <c:numCache>
                <c:formatCode>0</c:formatCode>
                <c:ptCount val="4"/>
                <c:pt idx="0">
                  <c:v>9</c:v>
                </c:pt>
                <c:pt idx="1">
                  <c:v>33</c:v>
                </c:pt>
                <c:pt idx="2">
                  <c:v>4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3A-4DEE-8291-6835DEC0C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9"/>
        <c:overlap val="-23"/>
        <c:axId val="86226048"/>
        <c:axId val="86227584"/>
      </c:barChart>
      <c:catAx>
        <c:axId val="86226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86227584"/>
        <c:crosses val="autoZero"/>
        <c:auto val="1"/>
        <c:lblAlgn val="ctr"/>
        <c:lblOffset val="100"/>
        <c:noMultiLvlLbl val="0"/>
      </c:catAx>
      <c:valAx>
        <c:axId val="8622758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number</a:t>
                </a:r>
                <a:r>
                  <a:rPr lang="en-US" b="1" baseline="0">
                    <a:solidFill>
                      <a:schemeClr val="tx1"/>
                    </a:solidFill>
                  </a:rPr>
                  <a:t> of vessels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86226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013482706775557"/>
          <c:y val="0.43755361940704152"/>
          <c:w val="0.13881185443276325"/>
          <c:h val="0.133137026510739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408213</xdr:colOff>
      <xdr:row>7</xdr:row>
      <xdr:rowOff>149104</xdr:rowOff>
    </xdr:from>
    <xdr:to>
      <xdr:col>28</xdr:col>
      <xdr:colOff>571499</xdr:colOff>
      <xdr:row>31</xdr:row>
      <xdr:rowOff>122464</xdr:rowOff>
    </xdr:to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708570" y="1496211"/>
          <a:ext cx="8504465" cy="4504539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Brief summary: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600" b="1">
            <a:solidFill>
              <a:schemeClr val="dk1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Total exports of French grain have grown by another 17% over the week, exceeding 500k tons, which is the highest weekly figure at least within recent 5 months;</a:t>
          </a:r>
        </a:p>
        <a:p>
          <a:r>
            <a: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Spain and Egypt have seen the most considerable upturns in volumes heading towards their ports, while the UK has shown a four-fold decline;</a:t>
          </a:r>
        </a:p>
        <a:p>
          <a:r>
            <a: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volume of discharged grain has dropped by around 10% despite significantly larger volumes discharged in the UK and Morocco.</a:t>
          </a:r>
        </a:p>
      </xdr:txBody>
    </xdr:sp>
    <xdr:clientData/>
  </xdr:twoCellAnchor>
  <xdr:twoCellAnchor editAs="oneCell">
    <xdr:from>
      <xdr:col>0</xdr:col>
      <xdr:colOff>153084</xdr:colOff>
      <xdr:row>0</xdr:row>
      <xdr:rowOff>51858</xdr:rowOff>
    </xdr:from>
    <xdr:to>
      <xdr:col>5</xdr:col>
      <xdr:colOff>544175</xdr:colOff>
      <xdr:row>6</xdr:row>
      <xdr:rowOff>15805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33BF150-97A7-8F44-8364-C34E541F4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084" y="51858"/>
          <a:ext cx="3864349" cy="108842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</xdr:row>
      <xdr:rowOff>95250</xdr:rowOff>
    </xdr:from>
    <xdr:to>
      <xdr:col>14</xdr:col>
      <xdr:colOff>408214</xdr:colOff>
      <xdr:row>56</xdr:row>
      <xdr:rowOff>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14</xdr:col>
      <xdr:colOff>408214</xdr:colOff>
      <xdr:row>80</xdr:row>
      <xdr:rowOff>68035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408213</xdr:colOff>
      <xdr:row>31</xdr:row>
      <xdr:rowOff>108857</xdr:rowOff>
    </xdr:from>
    <xdr:to>
      <xdr:col>28</xdr:col>
      <xdr:colOff>557891</xdr:colOff>
      <xdr:row>56</xdr:row>
      <xdr:rowOff>27214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421822</xdr:colOff>
      <xdr:row>56</xdr:row>
      <xdr:rowOff>1</xdr:rowOff>
    </xdr:from>
    <xdr:to>
      <xdr:col>28</xdr:col>
      <xdr:colOff>571501</xdr:colOff>
      <xdr:row>80</xdr:row>
      <xdr:rowOff>68035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7</xdr:row>
      <xdr:rowOff>145677</xdr:rowOff>
    </xdr:from>
    <xdr:to>
      <xdr:col>14</xdr:col>
      <xdr:colOff>408215</xdr:colOff>
      <xdr:row>31</xdr:row>
      <xdr:rowOff>95871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35</xdr:row>
      <xdr:rowOff>13607</xdr:rowOff>
    </xdr:from>
    <xdr:to>
      <xdr:col>8</xdr:col>
      <xdr:colOff>1604283</xdr:colOff>
      <xdr:row>66</xdr:row>
      <xdr:rowOff>99785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21168</xdr:rowOff>
    </xdr:from>
    <xdr:to>
      <xdr:col>8</xdr:col>
      <xdr:colOff>379640</xdr:colOff>
      <xdr:row>67</xdr:row>
      <xdr:rowOff>107346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67</xdr:row>
      <xdr:rowOff>108855</xdr:rowOff>
    </xdr:from>
    <xdr:to>
      <xdr:col>8</xdr:col>
      <xdr:colOff>381001</xdr:colOff>
      <xdr:row>94</xdr:row>
      <xdr:rowOff>81640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64</xdr:row>
      <xdr:rowOff>20407</xdr:rowOff>
    </xdr:from>
    <xdr:to>
      <xdr:col>7</xdr:col>
      <xdr:colOff>438150</xdr:colOff>
      <xdr:row>87</xdr:row>
      <xdr:rowOff>172807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Таблица1" displayName="Таблица1" ref="A3:N25" totalsRowShown="0" headerRowDxfId="54" headerRowBorderDxfId="53" tableBorderDxfId="52" totalsRowBorderDxfId="51">
  <autoFilter ref="A3:N25"/>
  <sortState ref="A4:N13">
    <sortCondition ref="N3:N13"/>
  </sortState>
  <tableColumns count="14">
    <tableColumn id="1" name="Volume, tons" dataDxfId="50" dataCellStyle="Финансовый"/>
    <tableColumn id="2" name="Grain type" dataDxfId="49" dataCellStyle="Обычный 10"/>
    <tableColumn id="3" name="Vessel name" dataDxfId="48" dataCellStyle="Обычный"/>
    <tableColumn id="4" name="POL" dataDxfId="47" dataCellStyle="Обычный 10"/>
    <tableColumn id="5" name="Terminal of loading" dataDxfId="46" dataCellStyle="Обычный 10"/>
    <tableColumn id="6" name="Berth" dataDxfId="45" dataCellStyle="Обычный 21"/>
    <tableColumn id="7" name="Discharge country" dataDxfId="44" dataCellStyle="Обычный 10"/>
    <tableColumn id="8" name="POD" dataDxfId="43" dataCellStyle="Обычный 4 6"/>
    <tableColumn id="11" name="Shipper" dataDxfId="42"/>
    <tableColumn id="9" name="Importer / receiver" dataDxfId="41" dataCellStyle="Финансовый"/>
    <tableColumn id="10" name="Ship owner/manager" dataDxfId="40" dataCellStyle="Обычный 21"/>
    <tableColumn id="12" name="DWT" dataDxfId="39" dataCellStyle="Обычный 21"/>
    <tableColumn id="13" name="IMO" dataDxfId="38" dataCellStyle="Обычный 21"/>
    <tableColumn id="14" name="Departure Date" dataDxfId="3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A3:O22" totalsRowShown="0" headerRowDxfId="36" headerRowBorderDxfId="35" tableBorderDxfId="34" totalsRowBorderDxfId="33">
  <autoFilter ref="A3:O22"/>
  <sortState ref="A4:O75">
    <sortCondition ref="N3:N75"/>
  </sortState>
  <tableColumns count="15">
    <tableColumn id="1" name="Volume, tons" dataDxfId="32"/>
    <tableColumn id="2" name="Grain type" dataDxfId="31" dataCellStyle="Обычный 10"/>
    <tableColumn id="3" name="Vessel name" dataDxfId="30" dataCellStyle="Обычный 10"/>
    <tableColumn id="4" name="POL" dataDxfId="29" dataCellStyle="Обычный 10"/>
    <tableColumn id="5" name="Terminal of loading" dataDxfId="28"/>
    <tableColumn id="6" name="Berth" dataDxfId="27"/>
    <tableColumn id="7" name="Discharge country" dataDxfId="26" dataCellStyle="Финансовый"/>
    <tableColumn id="8" name="POD" dataDxfId="25"/>
    <tableColumn id="9" name="Shipper" dataDxfId="24"/>
    <tableColumn id="10" name="Importer/Receiver" dataDxfId="23"/>
    <tableColumn id="11" name="Ship owner/manager" dataDxfId="22"/>
    <tableColumn id="12" name="DWT" dataDxfId="21"/>
    <tableColumn id="13" name="IMO" dataDxfId="20"/>
    <tableColumn id="14" name="Departure Date" dataDxfId="19"/>
    <tableColumn id="15" name="Date of discharge" dataDxfId="1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A3:N52" totalsRowShown="0" headerRowDxfId="17" headerRowBorderDxfId="16" tableBorderDxfId="15" totalsRowBorderDxfId="14">
  <autoFilter ref="A3:N52"/>
  <sortState ref="A4:N59">
    <sortCondition ref="N3:N59"/>
  </sortState>
  <tableColumns count="14">
    <tableColumn id="1" name="Volume, tons" dataDxfId="13" dataCellStyle="Финансовый"/>
    <tableColumn id="2" name="Grain type" dataDxfId="12" dataCellStyle="Обычный 10"/>
    <tableColumn id="3" name="Vessel name" dataDxfId="11"/>
    <tableColumn id="4" name="POL" dataDxfId="10"/>
    <tableColumn id="5" name="Terminal of loading" dataDxfId="9" dataCellStyle="Обычный 10"/>
    <tableColumn id="6" name="Berth" dataDxfId="8"/>
    <tableColumn id="7" name="Discharge country" dataDxfId="7"/>
    <tableColumn id="10" name="POD" dataDxfId="6" dataCellStyle="Обычный 10"/>
    <tableColumn id="8" name="Shipper" dataDxfId="5" dataCellStyle="Финансовый"/>
    <tableColumn id="14" name="Importer/Receiver" dataDxfId="4"/>
    <tableColumn id="9" name="Ship owner/manager" dataDxfId="3" dataCellStyle="Финансовый"/>
    <tableColumn id="11" name="DWT" dataDxfId="2"/>
    <tableColumn id="12" name="IMO" dataDxfId="1"/>
    <tableColumn id="13" name="Departure D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zoomScale="70" zoomScaleNormal="70" workbookViewId="0">
      <pane ySplit="8" topLeftCell="A9" activePane="bottomLeft" state="frozen"/>
      <selection pane="bottomLeft" activeCell="AH23" sqref="AH23"/>
    </sheetView>
  </sheetViews>
  <sheetFormatPr defaultColWidth="8.85546875" defaultRowHeight="15"/>
  <cols>
    <col min="3" max="3" width="10.42578125" bestFit="1" customWidth="1"/>
    <col min="18" max="18" width="11" bestFit="1" customWidth="1"/>
  </cols>
  <sheetData>
    <row r="1" spans="1:29" s="8" customFormat="1" ht="15.95" customHeight="1">
      <c r="A1" s="143" t="s">
        <v>33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</row>
    <row r="2" spans="1:29" s="8" customFormat="1" ht="15.75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</row>
    <row r="3" spans="1:29" s="8" customFormat="1" ht="15.75">
      <c r="A3" s="144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</row>
    <row r="4" spans="1:29" s="8" customFormat="1" ht="15.75">
      <c r="A4" s="144"/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</row>
    <row r="5" spans="1:29" s="8" customFormat="1" ht="15.75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</row>
    <row r="6" spans="1:29" s="8" customFormat="1" ht="9.9499999999999993" customHeight="1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</row>
    <row r="7" spans="1:29" s="8" customFormat="1" ht="15.75">
      <c r="A7" s="144"/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</row>
    <row r="8" spans="1:29" s="8" customFormat="1" ht="12" customHeight="1">
      <c r="A8" s="144"/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</row>
    <row r="13" spans="1:29">
      <c r="F13" s="2"/>
      <c r="G13" s="2"/>
    </row>
    <row r="14" spans="1:29">
      <c r="F14" s="111"/>
      <c r="G14" s="2"/>
      <c r="H14" s="111"/>
    </row>
    <row r="15" spans="1:29">
      <c r="B15" t="s">
        <v>5</v>
      </c>
      <c r="C15">
        <v>83500</v>
      </c>
      <c r="E15">
        <v>47775</v>
      </c>
      <c r="F15" s="111"/>
      <c r="G15" s="2"/>
      <c r="H15" s="111"/>
    </row>
    <row r="16" spans="1:29">
      <c r="B16" t="s">
        <v>7</v>
      </c>
      <c r="C16">
        <v>491000</v>
      </c>
      <c r="E16">
        <v>463774</v>
      </c>
      <c r="F16" s="111"/>
      <c r="G16" s="2"/>
      <c r="H16" s="111"/>
    </row>
    <row r="17" spans="2:18">
      <c r="B17" t="s">
        <v>0</v>
      </c>
      <c r="C17">
        <v>36000</v>
      </c>
      <c r="E17">
        <v>36000</v>
      </c>
      <c r="F17" s="111"/>
      <c r="G17" s="2"/>
      <c r="H17" s="111"/>
    </row>
    <row r="18" spans="2:18">
      <c r="B18" t="s">
        <v>32</v>
      </c>
      <c r="C18">
        <v>10400</v>
      </c>
      <c r="E18">
        <v>40700</v>
      </c>
      <c r="F18" s="111"/>
      <c r="G18" s="2"/>
      <c r="H18" s="111"/>
    </row>
    <row r="19" spans="2:18">
      <c r="B19" s="2" t="s">
        <v>67</v>
      </c>
      <c r="C19">
        <v>70000</v>
      </c>
      <c r="E19">
        <v>100000</v>
      </c>
      <c r="F19" s="111"/>
      <c r="G19" s="2"/>
      <c r="H19" s="111"/>
    </row>
    <row r="20" spans="2:18">
      <c r="B20" t="s">
        <v>61</v>
      </c>
      <c r="C20">
        <v>239000</v>
      </c>
      <c r="E20">
        <v>180000</v>
      </c>
      <c r="F20" s="111"/>
      <c r="G20" s="2"/>
      <c r="H20" s="111"/>
    </row>
    <row r="21" spans="2:18">
      <c r="B21" t="s">
        <v>58</v>
      </c>
      <c r="F21" s="111"/>
      <c r="G21" s="2"/>
      <c r="H21" s="111"/>
    </row>
    <row r="22" spans="2:18">
      <c r="B22" t="s">
        <v>64</v>
      </c>
      <c r="F22" s="111"/>
      <c r="G22" s="2"/>
      <c r="H22" s="111"/>
    </row>
    <row r="23" spans="2:18">
      <c r="B23" t="s">
        <v>62</v>
      </c>
      <c r="F23" s="111"/>
      <c r="H23" s="111"/>
    </row>
    <row r="32" spans="2:18">
      <c r="Q32" t="s">
        <v>27</v>
      </c>
      <c r="R32" t="s">
        <v>30</v>
      </c>
    </row>
    <row r="33" spans="17:18">
      <c r="Q33">
        <v>6</v>
      </c>
      <c r="R33" s="7">
        <v>6761528</v>
      </c>
    </row>
    <row r="34" spans="17:18">
      <c r="Q34">
        <v>7</v>
      </c>
      <c r="R34" s="7">
        <v>7379023</v>
      </c>
    </row>
    <row r="35" spans="17:18">
      <c r="Q35">
        <v>8</v>
      </c>
      <c r="R35" s="7">
        <v>7083011</v>
      </c>
    </row>
    <row r="36" spans="17:18">
      <c r="Q36">
        <v>9</v>
      </c>
      <c r="R36" s="7">
        <v>7037524</v>
      </c>
    </row>
    <row r="37" spans="17:18">
      <c r="Q37">
        <v>10</v>
      </c>
      <c r="R37" s="7">
        <v>7487824</v>
      </c>
    </row>
    <row r="38" spans="17:18">
      <c r="Q38">
        <v>11</v>
      </c>
      <c r="R38" s="7">
        <v>7361260</v>
      </c>
    </row>
    <row r="39" spans="17:18">
      <c r="Q39">
        <v>12</v>
      </c>
      <c r="R39" s="7">
        <v>7403658</v>
      </c>
    </row>
    <row r="40" spans="17:18">
      <c r="Q40">
        <v>13</v>
      </c>
      <c r="R40" s="7">
        <v>6761846</v>
      </c>
    </row>
    <row r="41" spans="17:18">
      <c r="Q41">
        <v>14</v>
      </c>
      <c r="R41" s="7">
        <v>6710442</v>
      </c>
    </row>
    <row r="42" spans="17:18">
      <c r="Q42">
        <v>15</v>
      </c>
      <c r="R42" s="7">
        <v>6629382</v>
      </c>
    </row>
    <row r="43" spans="17:18">
      <c r="Q43">
        <v>16</v>
      </c>
      <c r="R43" s="7">
        <v>6513066</v>
      </c>
    </row>
    <row r="44" spans="17:18">
      <c r="Q44">
        <v>17</v>
      </c>
      <c r="R44" s="7">
        <v>6240550</v>
      </c>
    </row>
    <row r="45" spans="17:18">
      <c r="Q45">
        <v>18</v>
      </c>
      <c r="R45" s="7">
        <v>6379486</v>
      </c>
    </row>
    <row r="46" spans="17:18">
      <c r="Q46">
        <v>19</v>
      </c>
      <c r="R46" s="7">
        <v>6167802</v>
      </c>
    </row>
    <row r="47" spans="17:18">
      <c r="Q47">
        <v>20</v>
      </c>
      <c r="R47" s="7">
        <v>5871762</v>
      </c>
    </row>
    <row r="48" spans="17:18">
      <c r="Q48">
        <v>21</v>
      </c>
      <c r="R48" s="7">
        <v>5872106</v>
      </c>
    </row>
    <row r="54" spans="20:20">
      <c r="T54" s="7"/>
    </row>
  </sheetData>
  <mergeCells count="1">
    <mergeCell ref="A1:AC8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abSelected="1" zoomScale="70" zoomScaleNormal="70" workbookViewId="0">
      <selection activeCell="J34" sqref="J34"/>
    </sheetView>
  </sheetViews>
  <sheetFormatPr defaultColWidth="9.140625" defaultRowHeight="15"/>
  <cols>
    <col min="1" max="1" width="17" style="17" customWidth="1"/>
    <col min="2" max="2" width="22.140625" style="4" customWidth="1"/>
    <col min="3" max="3" width="30.42578125" style="5" bestFit="1" customWidth="1"/>
    <col min="4" max="4" width="18.28515625" style="2" customWidth="1"/>
    <col min="5" max="5" width="17" style="45" customWidth="1"/>
    <col min="6" max="7" width="14.85546875" style="2" customWidth="1"/>
    <col min="8" max="9" width="26.42578125" style="2" customWidth="1"/>
    <col min="10" max="10" width="33.42578125" style="2" bestFit="1" customWidth="1"/>
    <col min="11" max="11" width="40.5703125" style="137" bestFit="1" customWidth="1"/>
    <col min="12" max="12" width="16.85546875" style="48" customWidth="1"/>
    <col min="13" max="13" width="24.28515625" style="70" bestFit="1" customWidth="1"/>
    <col min="14" max="14" width="18.28515625" style="112" bestFit="1" customWidth="1"/>
    <col min="15" max="16384" width="9.140625" style="1"/>
  </cols>
  <sheetData>
    <row r="1" spans="1:14" ht="19.5">
      <c r="A1" s="148" t="s">
        <v>287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</row>
    <row r="3" spans="1:14">
      <c r="A3" s="16" t="s">
        <v>10</v>
      </c>
      <c r="B3" s="13" t="s">
        <v>8</v>
      </c>
      <c r="C3" s="13" t="s">
        <v>11</v>
      </c>
      <c r="D3" s="26" t="s">
        <v>2</v>
      </c>
      <c r="E3" s="26" t="s">
        <v>6</v>
      </c>
      <c r="F3" s="26" t="s">
        <v>31</v>
      </c>
      <c r="G3" s="26" t="s">
        <v>18</v>
      </c>
      <c r="H3" s="26" t="s">
        <v>1</v>
      </c>
      <c r="I3" s="26" t="s">
        <v>4</v>
      </c>
      <c r="J3" s="13" t="s">
        <v>40</v>
      </c>
      <c r="K3" s="133" t="s">
        <v>12</v>
      </c>
      <c r="L3" s="18" t="s">
        <v>13</v>
      </c>
      <c r="M3" s="86" t="s">
        <v>35</v>
      </c>
      <c r="N3" s="85" t="s">
        <v>9</v>
      </c>
    </row>
    <row r="4" spans="1:14" ht="15" customHeight="1">
      <c r="A4" s="127">
        <v>53500</v>
      </c>
      <c r="B4" s="125"/>
      <c r="C4" s="125" t="s">
        <v>221</v>
      </c>
      <c r="D4" s="125" t="s">
        <v>47</v>
      </c>
      <c r="E4" s="125" t="s">
        <v>48</v>
      </c>
      <c r="F4" s="125"/>
      <c r="G4" s="126" t="s">
        <v>222</v>
      </c>
      <c r="H4" s="126" t="s">
        <v>223</v>
      </c>
      <c r="I4" s="125"/>
      <c r="J4" s="125"/>
      <c r="K4" s="126" t="s">
        <v>265</v>
      </c>
      <c r="L4" s="130">
        <v>57015</v>
      </c>
      <c r="M4" s="129">
        <v>9476692</v>
      </c>
      <c r="N4" s="139">
        <v>46104</v>
      </c>
    </row>
    <row r="5" spans="1:14" ht="15" customHeight="1">
      <c r="A5" s="127">
        <v>7400</v>
      </c>
      <c r="B5" s="125" t="s">
        <v>65</v>
      </c>
      <c r="C5" s="125" t="s">
        <v>224</v>
      </c>
      <c r="D5" s="125" t="s">
        <v>53</v>
      </c>
      <c r="E5" s="125" t="s">
        <v>54</v>
      </c>
      <c r="F5" s="125"/>
      <c r="G5" s="126" t="s">
        <v>32</v>
      </c>
      <c r="H5" s="126" t="s">
        <v>190</v>
      </c>
      <c r="I5" s="125" t="s">
        <v>49</v>
      </c>
      <c r="J5" s="125"/>
      <c r="K5" s="126" t="s">
        <v>266</v>
      </c>
      <c r="L5" s="130">
        <v>3400</v>
      </c>
      <c r="M5" s="129">
        <v>9195664</v>
      </c>
      <c r="N5" s="139">
        <v>46104</v>
      </c>
    </row>
    <row r="6" spans="1:14" ht="15" customHeight="1">
      <c r="A6" s="127">
        <v>4700</v>
      </c>
      <c r="B6" s="125"/>
      <c r="C6" s="125" t="s">
        <v>225</v>
      </c>
      <c r="D6" s="125" t="s">
        <v>78</v>
      </c>
      <c r="E6" s="125" t="s">
        <v>54</v>
      </c>
      <c r="F6" s="125"/>
      <c r="G6" s="126" t="s">
        <v>77</v>
      </c>
      <c r="H6" s="126" t="s">
        <v>226</v>
      </c>
      <c r="I6" s="125"/>
      <c r="J6" s="125"/>
      <c r="K6" s="126" t="s">
        <v>267</v>
      </c>
      <c r="L6" s="130">
        <v>5019</v>
      </c>
      <c r="M6" s="129">
        <v>9259056</v>
      </c>
      <c r="N6" s="139">
        <v>46104</v>
      </c>
    </row>
    <row r="7" spans="1:14" ht="15" customHeight="1">
      <c r="A7" s="127">
        <v>32000</v>
      </c>
      <c r="B7" s="125"/>
      <c r="C7" s="125" t="s">
        <v>227</v>
      </c>
      <c r="D7" s="125" t="s">
        <v>43</v>
      </c>
      <c r="E7" s="125" t="s">
        <v>44</v>
      </c>
      <c r="F7" s="125"/>
      <c r="G7" s="126" t="s">
        <v>77</v>
      </c>
      <c r="H7" s="126" t="s">
        <v>228</v>
      </c>
      <c r="I7" s="125"/>
      <c r="J7" s="125"/>
      <c r="K7" s="126" t="s">
        <v>89</v>
      </c>
      <c r="L7" s="130">
        <v>34492</v>
      </c>
      <c r="M7" s="129">
        <v>9838474</v>
      </c>
      <c r="N7" s="139">
        <v>46104</v>
      </c>
    </row>
    <row r="8" spans="1:14" ht="15" customHeight="1">
      <c r="A8" s="127">
        <v>30000</v>
      </c>
      <c r="B8" s="125" t="s">
        <v>3</v>
      </c>
      <c r="C8" s="125" t="s">
        <v>254</v>
      </c>
      <c r="D8" s="125" t="s">
        <v>43</v>
      </c>
      <c r="E8" s="125" t="s">
        <v>60</v>
      </c>
      <c r="F8" s="125"/>
      <c r="G8" s="126" t="s">
        <v>5</v>
      </c>
      <c r="H8" s="126" t="s">
        <v>229</v>
      </c>
      <c r="I8" s="125" t="s">
        <v>63</v>
      </c>
      <c r="J8" s="125"/>
      <c r="K8" s="126" t="s">
        <v>268</v>
      </c>
      <c r="L8" s="130">
        <v>35052</v>
      </c>
      <c r="M8" s="129">
        <v>9563407</v>
      </c>
      <c r="N8" s="139">
        <v>46105</v>
      </c>
    </row>
    <row r="9" spans="1:14" ht="15" customHeight="1">
      <c r="A9" s="127">
        <v>30000</v>
      </c>
      <c r="B9" s="125" t="s">
        <v>3</v>
      </c>
      <c r="C9" s="125" t="s">
        <v>255</v>
      </c>
      <c r="D9" s="125" t="s">
        <v>43</v>
      </c>
      <c r="E9" s="125" t="s">
        <v>52</v>
      </c>
      <c r="F9" s="125"/>
      <c r="G9" s="126" t="s">
        <v>7</v>
      </c>
      <c r="H9" s="126" t="s">
        <v>87</v>
      </c>
      <c r="I9" s="125" t="s">
        <v>63</v>
      </c>
      <c r="J9" s="125"/>
      <c r="K9" s="126" t="s">
        <v>269</v>
      </c>
      <c r="L9" s="130">
        <v>40354</v>
      </c>
      <c r="M9" s="129">
        <v>1021295</v>
      </c>
      <c r="N9" s="139">
        <v>46105</v>
      </c>
    </row>
    <row r="10" spans="1:14" ht="15" customHeight="1">
      <c r="A10" s="127">
        <v>30000</v>
      </c>
      <c r="B10" s="125" t="s">
        <v>3</v>
      </c>
      <c r="C10" s="125" t="s">
        <v>230</v>
      </c>
      <c r="D10" s="125" t="s">
        <v>43</v>
      </c>
      <c r="E10" s="125" t="s">
        <v>71</v>
      </c>
      <c r="F10" s="125"/>
      <c r="G10" s="126" t="s">
        <v>7</v>
      </c>
      <c r="H10" s="126" t="s">
        <v>68</v>
      </c>
      <c r="I10" s="125" t="s">
        <v>44</v>
      </c>
      <c r="J10" s="125"/>
      <c r="K10" s="126" t="s">
        <v>270</v>
      </c>
      <c r="L10" s="130">
        <v>62689</v>
      </c>
      <c r="M10" s="129">
        <v>9838539</v>
      </c>
      <c r="N10" s="139">
        <v>46105</v>
      </c>
    </row>
    <row r="11" spans="1:14" ht="15" customHeight="1">
      <c r="A11" s="127">
        <v>33000</v>
      </c>
      <c r="B11" s="125"/>
      <c r="C11" s="125" t="s">
        <v>231</v>
      </c>
      <c r="D11" s="125" t="s">
        <v>46</v>
      </c>
      <c r="E11" s="125" t="s">
        <v>72</v>
      </c>
      <c r="F11" s="125"/>
      <c r="G11" s="126" t="s">
        <v>73</v>
      </c>
      <c r="H11" s="126" t="s">
        <v>101</v>
      </c>
      <c r="I11" s="125"/>
      <c r="J11" s="125"/>
      <c r="K11" s="126" t="s">
        <v>271</v>
      </c>
      <c r="L11" s="130">
        <v>5157</v>
      </c>
      <c r="M11" s="129">
        <v>9772527</v>
      </c>
      <c r="N11" s="139">
        <v>46106</v>
      </c>
    </row>
    <row r="12" spans="1:14">
      <c r="A12" s="127">
        <v>3200</v>
      </c>
      <c r="B12" s="125"/>
      <c r="C12" s="125" t="s">
        <v>232</v>
      </c>
      <c r="D12" s="125" t="s">
        <v>79</v>
      </c>
      <c r="E12" s="125" t="s">
        <v>80</v>
      </c>
      <c r="F12" s="125"/>
      <c r="G12" s="126" t="s">
        <v>42</v>
      </c>
      <c r="H12" s="126" t="s">
        <v>233</v>
      </c>
      <c r="I12" s="125"/>
      <c r="J12" s="125"/>
      <c r="K12" s="126" t="s">
        <v>272</v>
      </c>
      <c r="L12" s="130">
        <v>16213</v>
      </c>
      <c r="M12" s="129">
        <v>9490260</v>
      </c>
      <c r="N12" s="139">
        <v>46106</v>
      </c>
    </row>
    <row r="13" spans="1:14" ht="15" customHeight="1">
      <c r="A13" s="127">
        <v>3000</v>
      </c>
      <c r="B13" s="125" t="s">
        <v>65</v>
      </c>
      <c r="C13" s="125" t="s">
        <v>234</v>
      </c>
      <c r="D13" s="125" t="s">
        <v>235</v>
      </c>
      <c r="E13" s="125"/>
      <c r="F13" s="125"/>
      <c r="G13" s="126" t="s">
        <v>32</v>
      </c>
      <c r="H13" s="126" t="s">
        <v>236</v>
      </c>
      <c r="I13" s="125" t="s">
        <v>237</v>
      </c>
      <c r="J13" s="125"/>
      <c r="K13" s="126" t="s">
        <v>273</v>
      </c>
      <c r="L13" s="130">
        <v>3410</v>
      </c>
      <c r="M13" s="129">
        <v>9559614</v>
      </c>
      <c r="N13" s="139">
        <v>46106</v>
      </c>
    </row>
    <row r="14" spans="1:14" ht="15" customHeight="1">
      <c r="A14" s="127">
        <v>59000</v>
      </c>
      <c r="B14" s="125" t="s">
        <v>3</v>
      </c>
      <c r="C14" s="125" t="s">
        <v>256</v>
      </c>
      <c r="D14" s="125" t="s">
        <v>69</v>
      </c>
      <c r="E14" s="125" t="s">
        <v>57</v>
      </c>
      <c r="F14" s="125"/>
      <c r="G14" s="126" t="s">
        <v>61</v>
      </c>
      <c r="H14" s="126" t="s">
        <v>238</v>
      </c>
      <c r="I14" s="125" t="s">
        <v>63</v>
      </c>
      <c r="J14" s="125"/>
      <c r="K14" s="126" t="s">
        <v>274</v>
      </c>
      <c r="L14" s="130">
        <v>61266</v>
      </c>
      <c r="M14" s="129">
        <v>9738961</v>
      </c>
      <c r="N14" s="139">
        <v>46106</v>
      </c>
    </row>
    <row r="15" spans="1:14" ht="15" customHeight="1">
      <c r="A15" s="127">
        <v>30000</v>
      </c>
      <c r="B15" s="125" t="s">
        <v>24</v>
      </c>
      <c r="C15" s="125" t="s">
        <v>239</v>
      </c>
      <c r="D15" s="125" t="s">
        <v>43</v>
      </c>
      <c r="E15" s="125" t="s">
        <v>45</v>
      </c>
      <c r="F15" s="125"/>
      <c r="G15" s="126" t="s">
        <v>75</v>
      </c>
      <c r="H15" s="126" t="s">
        <v>76</v>
      </c>
      <c r="I15" s="125" t="s">
        <v>55</v>
      </c>
      <c r="J15" s="125"/>
      <c r="K15" s="126" t="s">
        <v>275</v>
      </c>
      <c r="L15" s="130">
        <v>32250</v>
      </c>
      <c r="M15" s="129">
        <v>9363285</v>
      </c>
      <c r="N15" s="139">
        <v>46106</v>
      </c>
    </row>
    <row r="16" spans="1:14" ht="15" customHeight="1">
      <c r="A16" s="127">
        <v>15000</v>
      </c>
      <c r="B16" s="125"/>
      <c r="C16" s="125" t="s">
        <v>240</v>
      </c>
      <c r="D16" s="125" t="s">
        <v>241</v>
      </c>
      <c r="E16" s="125" t="s">
        <v>242</v>
      </c>
      <c r="F16" s="125"/>
      <c r="G16" s="126" t="s">
        <v>104</v>
      </c>
      <c r="H16" s="126" t="s">
        <v>105</v>
      </c>
      <c r="I16" s="125"/>
      <c r="J16" s="125"/>
      <c r="K16" s="126" t="s">
        <v>276</v>
      </c>
      <c r="L16" s="130">
        <v>3547</v>
      </c>
      <c r="M16" s="129">
        <v>8909185</v>
      </c>
      <c r="N16" s="139">
        <v>46106</v>
      </c>
    </row>
    <row r="17" spans="1:14" ht="15" customHeight="1">
      <c r="A17" s="127">
        <v>3200</v>
      </c>
      <c r="B17" s="125" t="s">
        <v>243</v>
      </c>
      <c r="C17" s="125" t="s">
        <v>257</v>
      </c>
      <c r="D17" s="125" t="s">
        <v>43</v>
      </c>
      <c r="E17" s="125"/>
      <c r="F17" s="125"/>
      <c r="G17" s="126" t="s">
        <v>84</v>
      </c>
      <c r="H17" s="126"/>
      <c r="I17" s="125" t="s">
        <v>244</v>
      </c>
      <c r="J17" s="125"/>
      <c r="K17" s="126" t="s">
        <v>277</v>
      </c>
      <c r="L17" s="130">
        <v>28450</v>
      </c>
      <c r="M17" s="129">
        <v>9423633</v>
      </c>
      <c r="N17" s="139">
        <v>46107</v>
      </c>
    </row>
    <row r="18" spans="1:14" ht="15" customHeight="1">
      <c r="A18" s="127">
        <v>35000</v>
      </c>
      <c r="B18" s="125" t="s">
        <v>3</v>
      </c>
      <c r="C18" s="125" t="s">
        <v>245</v>
      </c>
      <c r="D18" s="125" t="s">
        <v>43</v>
      </c>
      <c r="E18" s="125" t="s">
        <v>44</v>
      </c>
      <c r="F18" s="125"/>
      <c r="G18" s="126" t="s">
        <v>246</v>
      </c>
      <c r="H18" s="126" t="s">
        <v>247</v>
      </c>
      <c r="I18" s="125" t="s">
        <v>119</v>
      </c>
      <c r="J18" s="125"/>
      <c r="K18" s="126" t="s">
        <v>278</v>
      </c>
      <c r="L18" s="130">
        <v>38503</v>
      </c>
      <c r="M18" s="129">
        <v>9623659</v>
      </c>
      <c r="N18" s="139">
        <v>46107</v>
      </c>
    </row>
    <row r="19" spans="1:14" ht="15" customHeight="1">
      <c r="A19" s="127">
        <v>30000</v>
      </c>
      <c r="B19" s="125" t="s">
        <v>3</v>
      </c>
      <c r="C19" s="125" t="s">
        <v>258</v>
      </c>
      <c r="D19" s="125" t="s">
        <v>43</v>
      </c>
      <c r="E19" s="125"/>
      <c r="F19" s="125"/>
      <c r="G19" s="126" t="s">
        <v>7</v>
      </c>
      <c r="H19" s="126" t="s">
        <v>180</v>
      </c>
      <c r="I19" s="125" t="s">
        <v>55</v>
      </c>
      <c r="J19" s="125"/>
      <c r="K19" s="126" t="s">
        <v>279</v>
      </c>
      <c r="L19" s="130">
        <v>30182</v>
      </c>
      <c r="M19" s="129">
        <v>9496252</v>
      </c>
      <c r="N19" s="139">
        <v>46107</v>
      </c>
    </row>
    <row r="20" spans="1:14">
      <c r="A20" s="127">
        <v>30000</v>
      </c>
      <c r="B20" s="125" t="s">
        <v>3</v>
      </c>
      <c r="C20" s="125" t="s">
        <v>259</v>
      </c>
      <c r="D20" s="125" t="s">
        <v>43</v>
      </c>
      <c r="E20" s="125" t="s">
        <v>71</v>
      </c>
      <c r="F20" s="125"/>
      <c r="G20" s="126" t="s">
        <v>7</v>
      </c>
      <c r="H20" s="126" t="s">
        <v>59</v>
      </c>
      <c r="I20" s="125" t="s">
        <v>55</v>
      </c>
      <c r="J20" s="125"/>
      <c r="K20" s="126" t="s">
        <v>280</v>
      </c>
      <c r="L20" s="130">
        <v>37405</v>
      </c>
      <c r="M20" s="129">
        <v>9609689</v>
      </c>
      <c r="N20" s="139">
        <v>46108</v>
      </c>
    </row>
    <row r="21" spans="1:14">
      <c r="A21" s="127">
        <v>6700</v>
      </c>
      <c r="B21" s="125" t="s">
        <v>164</v>
      </c>
      <c r="C21" s="125" t="s">
        <v>260</v>
      </c>
      <c r="D21" s="125" t="s">
        <v>78</v>
      </c>
      <c r="E21" s="125"/>
      <c r="F21" s="125"/>
      <c r="G21" s="126" t="s">
        <v>77</v>
      </c>
      <c r="H21" s="126" t="s">
        <v>91</v>
      </c>
      <c r="I21" s="125" t="s">
        <v>248</v>
      </c>
      <c r="J21" s="125"/>
      <c r="K21" s="126" t="s">
        <v>281</v>
      </c>
      <c r="L21" s="130">
        <v>7281</v>
      </c>
      <c r="M21" s="129">
        <v>9938755</v>
      </c>
      <c r="N21" s="139">
        <v>46109</v>
      </c>
    </row>
    <row r="22" spans="1:14">
      <c r="A22" s="127">
        <v>37000</v>
      </c>
      <c r="B22" s="125" t="s">
        <v>3</v>
      </c>
      <c r="C22" s="125" t="s">
        <v>261</v>
      </c>
      <c r="D22" s="125" t="s">
        <v>43</v>
      </c>
      <c r="E22" s="125" t="s">
        <v>52</v>
      </c>
      <c r="F22" s="125"/>
      <c r="G22" s="126" t="s">
        <v>5</v>
      </c>
      <c r="H22" s="126" t="s">
        <v>229</v>
      </c>
      <c r="I22" s="125" t="s">
        <v>249</v>
      </c>
      <c r="J22" s="125"/>
      <c r="K22" s="126" t="s">
        <v>282</v>
      </c>
      <c r="L22" s="130">
        <v>39172</v>
      </c>
      <c r="M22" s="129">
        <v>9865233</v>
      </c>
      <c r="N22" s="139">
        <v>46109</v>
      </c>
    </row>
    <row r="23" spans="1:14">
      <c r="A23" s="127">
        <v>33000</v>
      </c>
      <c r="B23" s="125" t="s">
        <v>65</v>
      </c>
      <c r="C23" s="125" t="s">
        <v>250</v>
      </c>
      <c r="D23" s="125" t="s">
        <v>47</v>
      </c>
      <c r="E23" s="125" t="s">
        <v>50</v>
      </c>
      <c r="F23" s="125"/>
      <c r="G23" s="126" t="s">
        <v>42</v>
      </c>
      <c r="H23" s="142" t="s">
        <v>251</v>
      </c>
      <c r="I23" s="125" t="s">
        <v>49</v>
      </c>
      <c r="J23" s="125"/>
      <c r="K23" s="126" t="s">
        <v>252</v>
      </c>
      <c r="L23" s="130">
        <v>36058</v>
      </c>
      <c r="M23" s="129">
        <v>9655224</v>
      </c>
      <c r="N23" s="139">
        <v>46109</v>
      </c>
    </row>
    <row r="24" spans="1:14">
      <c r="A24" s="127">
        <v>63000</v>
      </c>
      <c r="B24" s="125" t="s">
        <v>3</v>
      </c>
      <c r="C24" s="125" t="s">
        <v>262</v>
      </c>
      <c r="D24" s="125" t="s">
        <v>69</v>
      </c>
      <c r="E24" s="125" t="s">
        <v>57</v>
      </c>
      <c r="F24" s="125"/>
      <c r="G24" s="126" t="s">
        <v>58</v>
      </c>
      <c r="H24" s="126" t="s">
        <v>96</v>
      </c>
      <c r="I24" s="125" t="s">
        <v>49</v>
      </c>
      <c r="J24" s="125"/>
      <c r="K24" s="126" t="s">
        <v>283</v>
      </c>
      <c r="L24" s="130">
        <v>37403</v>
      </c>
      <c r="M24" s="129">
        <v>9948279</v>
      </c>
      <c r="N24" s="139">
        <v>46109</v>
      </c>
    </row>
    <row r="25" spans="1:14">
      <c r="A25" s="127">
        <v>2000</v>
      </c>
      <c r="B25" s="125" t="s">
        <v>74</v>
      </c>
      <c r="C25" s="125" t="s">
        <v>263</v>
      </c>
      <c r="D25" s="125" t="s">
        <v>43</v>
      </c>
      <c r="E25" s="125"/>
      <c r="F25" s="125"/>
      <c r="G25" s="126" t="s">
        <v>264</v>
      </c>
      <c r="H25" s="126" t="s">
        <v>253</v>
      </c>
      <c r="I25" s="125"/>
      <c r="J25" s="125"/>
      <c r="K25" s="126" t="s">
        <v>284</v>
      </c>
      <c r="L25" s="130">
        <v>3627</v>
      </c>
      <c r="M25" s="129">
        <v>9375812</v>
      </c>
      <c r="N25" s="139">
        <v>46110</v>
      </c>
    </row>
    <row r="26" spans="1:14">
      <c r="A26" s="116"/>
      <c r="B26" s="117"/>
      <c r="C26" s="117"/>
      <c r="D26" s="117"/>
      <c r="E26" s="117"/>
      <c r="F26" s="117"/>
      <c r="G26" s="117"/>
      <c r="H26" s="117"/>
      <c r="I26" s="117"/>
      <c r="J26" s="117"/>
      <c r="K26" s="134"/>
      <c r="L26" s="118"/>
      <c r="M26" s="119"/>
      <c r="N26" s="140"/>
    </row>
    <row r="27" spans="1:14" ht="18">
      <c r="A27" s="147" t="s">
        <v>36</v>
      </c>
      <c r="B27" s="147"/>
      <c r="C27" s="29">
        <f>SUM(Таблица1[Volume, tons])</f>
        <v>570700</v>
      </c>
      <c r="D27" s="29"/>
      <c r="E27" s="21"/>
      <c r="F27" s="25"/>
      <c r="G27" s="75"/>
      <c r="H27" s="115"/>
      <c r="I27" s="33"/>
      <c r="J27" s="34"/>
      <c r="K27" s="135"/>
    </row>
    <row r="28" spans="1:14" ht="18">
      <c r="A28" s="69"/>
      <c r="B28" s="22" t="s">
        <v>14</v>
      </c>
      <c r="C28" s="23" t="s">
        <v>286</v>
      </c>
      <c r="D28" s="31"/>
      <c r="E28" s="19"/>
      <c r="F28" s="19"/>
      <c r="G28" s="38"/>
      <c r="H28" s="115"/>
      <c r="I28" s="33"/>
      <c r="J28" s="34"/>
      <c r="K28" s="135"/>
    </row>
    <row r="29" spans="1:14" ht="15.75">
      <c r="B29" s="1"/>
      <c r="C29" s="84"/>
      <c r="D29" s="32"/>
      <c r="E29" s="44"/>
      <c r="F29" s="31"/>
      <c r="G29" s="124"/>
      <c r="H29" s="124"/>
      <c r="I29" s="31"/>
      <c r="J29" s="34"/>
      <c r="K29" s="135"/>
    </row>
    <row r="30" spans="1:14">
      <c r="A30" s="149"/>
      <c r="B30" s="150"/>
      <c r="C30" s="9" t="s">
        <v>191</v>
      </c>
      <c r="D30" s="9" t="s">
        <v>191</v>
      </c>
      <c r="E30" s="10" t="s">
        <v>16</v>
      </c>
      <c r="I30" s="34"/>
      <c r="J30" s="34"/>
      <c r="K30" s="135"/>
    </row>
    <row r="31" spans="1:14">
      <c r="A31" s="151" t="s">
        <v>15</v>
      </c>
      <c r="B31" s="151"/>
      <c r="C31" s="10">
        <v>22</v>
      </c>
      <c r="D31" s="10">
        <v>24</v>
      </c>
      <c r="E31" s="11" t="s">
        <v>220</v>
      </c>
      <c r="G31" s="113"/>
    </row>
    <row r="32" spans="1:14">
      <c r="A32" s="146" t="s">
        <v>20</v>
      </c>
      <c r="B32" s="146"/>
      <c r="C32" s="131">
        <v>7</v>
      </c>
      <c r="D32" s="131">
        <v>9</v>
      </c>
      <c r="E32" s="12" t="s">
        <v>220</v>
      </c>
      <c r="H32" s="113"/>
    </row>
    <row r="33" spans="1:13">
      <c r="A33" s="145" t="s">
        <v>19</v>
      </c>
      <c r="B33" s="145"/>
      <c r="C33" s="41">
        <v>12</v>
      </c>
      <c r="D33" s="41">
        <v>14</v>
      </c>
      <c r="E33" s="12" t="s">
        <v>220</v>
      </c>
      <c r="H33" s="113"/>
      <c r="I33" s="34"/>
      <c r="J33" s="34"/>
      <c r="K33" s="135"/>
    </row>
    <row r="34" spans="1:13">
      <c r="A34" s="146" t="s">
        <v>21</v>
      </c>
      <c r="B34" s="146"/>
      <c r="C34" s="41">
        <v>3</v>
      </c>
      <c r="D34" s="41" t="s">
        <v>41</v>
      </c>
      <c r="E34" s="12" t="s">
        <v>285</v>
      </c>
      <c r="I34" s="34"/>
      <c r="J34" s="34"/>
      <c r="K34" s="135"/>
    </row>
    <row r="35" spans="1:13">
      <c r="A35" s="146" t="s">
        <v>22</v>
      </c>
      <c r="B35" s="146"/>
      <c r="C35" s="41" t="s">
        <v>41</v>
      </c>
      <c r="D35" s="41">
        <v>1</v>
      </c>
      <c r="E35" s="12" t="s">
        <v>156</v>
      </c>
      <c r="I35" s="34"/>
      <c r="J35" s="34"/>
      <c r="K35" s="135"/>
    </row>
    <row r="36" spans="1:13">
      <c r="A36" s="74"/>
      <c r="C36" s="20"/>
      <c r="D36" s="20"/>
      <c r="I36" s="34"/>
      <c r="J36" s="34"/>
      <c r="K36" s="135"/>
      <c r="M36" s="73"/>
    </row>
    <row r="37" spans="1:13">
      <c r="A37" s="74"/>
      <c r="B37" s="1"/>
      <c r="C37" s="15"/>
      <c r="D37" s="20"/>
      <c r="G37" s="1"/>
      <c r="H37" s="1"/>
      <c r="I37" s="87"/>
      <c r="J37" s="88"/>
      <c r="K37" s="138"/>
      <c r="L37" s="74"/>
      <c r="M37" s="73"/>
    </row>
    <row r="38" spans="1:13">
      <c r="A38" s="74"/>
      <c r="B38" s="1"/>
      <c r="C38" s="15"/>
      <c r="D38" s="20"/>
      <c r="G38" s="1"/>
      <c r="H38" s="1"/>
      <c r="I38" s="87"/>
      <c r="J38" s="88"/>
      <c r="K38" s="138"/>
      <c r="L38" s="74"/>
      <c r="M38" s="73"/>
    </row>
    <row r="39" spans="1:13">
      <c r="A39" s="74"/>
      <c r="B39" s="1"/>
      <c r="C39" s="15"/>
      <c r="D39" s="20"/>
      <c r="G39" s="1"/>
      <c r="H39" s="1"/>
      <c r="I39" s="87"/>
      <c r="J39" s="88"/>
      <c r="K39" s="138"/>
      <c r="L39" s="74"/>
      <c r="M39" s="73"/>
    </row>
    <row r="40" spans="1:13">
      <c r="C40" s="2" t="s">
        <v>27</v>
      </c>
      <c r="D40" s="2" t="s">
        <v>34</v>
      </c>
      <c r="E40" s="2" t="s">
        <v>28</v>
      </c>
      <c r="I40" s="34"/>
      <c r="J40" s="88"/>
      <c r="K40" s="135"/>
    </row>
    <row r="41" spans="1:13">
      <c r="C41" s="96">
        <v>40</v>
      </c>
      <c r="D41" s="4">
        <v>308050</v>
      </c>
      <c r="E41" s="45">
        <v>15</v>
      </c>
    </row>
    <row r="42" spans="1:13">
      <c r="C42" s="96">
        <v>41</v>
      </c>
      <c r="D42" s="4">
        <v>435075</v>
      </c>
      <c r="E42" s="45">
        <v>27</v>
      </c>
    </row>
    <row r="43" spans="1:13">
      <c r="C43" s="96">
        <v>42</v>
      </c>
      <c r="D43" s="4">
        <v>329301</v>
      </c>
      <c r="E43" s="45">
        <v>20</v>
      </c>
    </row>
    <row r="44" spans="1:13">
      <c r="C44" s="96">
        <v>43</v>
      </c>
      <c r="D44" s="4">
        <v>372403</v>
      </c>
      <c r="E44" s="45">
        <v>22</v>
      </c>
    </row>
    <row r="45" spans="1:13">
      <c r="C45" s="96">
        <v>44</v>
      </c>
      <c r="D45" s="4">
        <v>336204</v>
      </c>
      <c r="E45" s="45">
        <v>22</v>
      </c>
    </row>
    <row r="46" spans="1:13">
      <c r="C46" s="96">
        <v>45</v>
      </c>
      <c r="D46" s="4">
        <v>431804</v>
      </c>
      <c r="E46" s="45">
        <v>27</v>
      </c>
    </row>
    <row r="47" spans="1:13">
      <c r="A47" s="1"/>
      <c r="B47" s="1"/>
      <c r="C47" s="96">
        <v>46</v>
      </c>
      <c r="D47" s="4">
        <v>154300</v>
      </c>
      <c r="E47" s="45">
        <v>12</v>
      </c>
      <c r="F47" s="1"/>
      <c r="G47" s="1"/>
      <c r="H47" s="1"/>
      <c r="I47" s="1"/>
      <c r="J47" s="1"/>
      <c r="K47" s="136"/>
      <c r="L47" s="74"/>
      <c r="M47" s="112"/>
    </row>
    <row r="48" spans="1:13">
      <c r="A48" s="1"/>
      <c r="B48" s="1"/>
      <c r="C48" s="96">
        <v>47</v>
      </c>
      <c r="D48" s="4">
        <v>463500</v>
      </c>
      <c r="E48" s="45">
        <v>20</v>
      </c>
      <c r="F48" s="1"/>
      <c r="G48" s="1"/>
      <c r="H48" s="1"/>
      <c r="I48" s="1"/>
      <c r="J48" s="1"/>
      <c r="K48" s="136"/>
      <c r="L48" s="74"/>
      <c r="M48" s="112"/>
    </row>
    <row r="49" spans="1:13">
      <c r="A49" s="1"/>
      <c r="B49" s="1"/>
      <c r="C49" s="96">
        <v>48</v>
      </c>
      <c r="D49" s="4">
        <v>163550</v>
      </c>
      <c r="E49" s="45">
        <v>12</v>
      </c>
      <c r="F49" s="1"/>
      <c r="G49" s="1"/>
      <c r="H49" s="1"/>
      <c r="I49" s="1"/>
      <c r="J49" s="1"/>
      <c r="K49" s="136"/>
      <c r="L49" s="74"/>
      <c r="M49" s="112"/>
    </row>
    <row r="50" spans="1:13">
      <c r="A50" s="1"/>
      <c r="B50" s="1"/>
      <c r="C50" s="96">
        <v>49</v>
      </c>
      <c r="D50" s="4">
        <v>276848</v>
      </c>
      <c r="E50" s="45">
        <v>15</v>
      </c>
      <c r="F50" s="1"/>
      <c r="G50" s="1"/>
      <c r="H50" s="1"/>
      <c r="I50" s="1"/>
      <c r="J50" s="1"/>
      <c r="K50" s="136"/>
      <c r="L50" s="74"/>
      <c r="M50" s="112"/>
    </row>
    <row r="51" spans="1:13">
      <c r="A51" s="1"/>
      <c r="B51" s="1"/>
      <c r="C51" s="123">
        <v>50</v>
      </c>
      <c r="D51" s="4">
        <v>193778</v>
      </c>
      <c r="E51" s="45">
        <v>20</v>
      </c>
      <c r="F51" s="1"/>
      <c r="G51" s="1"/>
      <c r="H51" s="1"/>
      <c r="I51" s="1"/>
      <c r="J51" s="1"/>
      <c r="K51" s="136"/>
      <c r="L51" s="74"/>
      <c r="M51" s="112"/>
    </row>
    <row r="52" spans="1:13">
      <c r="A52" s="1"/>
      <c r="B52" s="1"/>
      <c r="C52" s="123">
        <v>51</v>
      </c>
      <c r="D52" s="4">
        <v>398900</v>
      </c>
      <c r="E52" s="45">
        <v>20</v>
      </c>
      <c r="F52" s="1"/>
      <c r="G52" s="1"/>
      <c r="H52" s="1"/>
      <c r="I52" s="1"/>
      <c r="J52" s="1"/>
      <c r="K52" s="136"/>
      <c r="L52" s="74"/>
      <c r="M52" s="112"/>
    </row>
    <row r="53" spans="1:13">
      <c r="A53" s="1"/>
      <c r="B53" s="1"/>
      <c r="C53" s="123">
        <v>52</v>
      </c>
      <c r="D53" s="4">
        <v>216800</v>
      </c>
      <c r="E53" s="45">
        <v>14</v>
      </c>
      <c r="F53" s="1"/>
      <c r="G53" s="1"/>
      <c r="H53" s="1"/>
      <c r="I53" s="1"/>
      <c r="J53" s="1"/>
      <c r="K53" s="136"/>
      <c r="L53" s="74"/>
      <c r="M53" s="112"/>
    </row>
    <row r="54" spans="1:13">
      <c r="A54" s="1"/>
      <c r="B54" s="1"/>
      <c r="C54" s="123">
        <v>1</v>
      </c>
      <c r="D54" s="17">
        <v>276700</v>
      </c>
      <c r="E54" s="45">
        <v>16</v>
      </c>
      <c r="F54" s="1"/>
      <c r="G54" s="1"/>
      <c r="H54" s="1"/>
      <c r="I54" s="1"/>
      <c r="J54" s="1"/>
      <c r="K54" s="136"/>
      <c r="L54" s="74"/>
      <c r="M54" s="112"/>
    </row>
    <row r="55" spans="1:13">
      <c r="A55" s="1"/>
      <c r="B55" s="1"/>
      <c r="C55" s="123">
        <v>2</v>
      </c>
      <c r="D55" s="4">
        <v>187553</v>
      </c>
      <c r="E55" s="45">
        <v>14</v>
      </c>
      <c r="F55" s="1"/>
      <c r="G55" s="1"/>
      <c r="H55" s="1"/>
      <c r="I55" s="1"/>
      <c r="J55" s="1"/>
      <c r="K55" s="136"/>
      <c r="L55" s="74"/>
      <c r="M55" s="112"/>
    </row>
    <row r="56" spans="1:13">
      <c r="A56" s="1"/>
      <c r="B56" s="1"/>
      <c r="C56" s="123">
        <v>3</v>
      </c>
      <c r="D56" s="4">
        <v>364598</v>
      </c>
      <c r="E56" s="45">
        <v>22</v>
      </c>
      <c r="F56" s="1"/>
      <c r="G56" s="1"/>
      <c r="H56" s="1"/>
      <c r="I56" s="1"/>
      <c r="J56" s="1"/>
      <c r="K56" s="136"/>
      <c r="L56" s="74"/>
      <c r="M56" s="112"/>
    </row>
    <row r="57" spans="1:13">
      <c r="A57" s="1"/>
      <c r="B57" s="1"/>
      <c r="C57" s="123">
        <v>4</v>
      </c>
      <c r="D57" s="4">
        <v>393100</v>
      </c>
      <c r="E57" s="45">
        <v>23</v>
      </c>
      <c r="F57" s="1"/>
      <c r="G57" s="1"/>
      <c r="H57" s="1"/>
      <c r="I57" s="1"/>
      <c r="J57" s="1"/>
      <c r="K57" s="136"/>
      <c r="L57" s="74"/>
      <c r="M57" s="112"/>
    </row>
    <row r="58" spans="1:13">
      <c r="A58" s="1"/>
      <c r="B58" s="1"/>
      <c r="C58" s="123">
        <v>5</v>
      </c>
      <c r="D58" s="4">
        <v>414024</v>
      </c>
      <c r="E58" s="45">
        <v>24</v>
      </c>
      <c r="F58" s="1"/>
      <c r="G58" s="1"/>
      <c r="H58" s="1"/>
      <c r="I58" s="1"/>
      <c r="J58" s="1"/>
      <c r="K58" s="136"/>
      <c r="L58" s="74"/>
      <c r="M58" s="112"/>
    </row>
    <row r="59" spans="1:13">
      <c r="A59" s="1"/>
      <c r="B59" s="1"/>
      <c r="C59" s="123">
        <v>6</v>
      </c>
      <c r="D59" s="4">
        <v>282325</v>
      </c>
      <c r="E59" s="45">
        <v>20</v>
      </c>
      <c r="F59" s="1"/>
      <c r="G59" s="1"/>
      <c r="H59" s="1"/>
      <c r="I59" s="1"/>
      <c r="J59" s="1"/>
      <c r="K59" s="136"/>
      <c r="L59" s="74"/>
      <c r="M59" s="112"/>
    </row>
    <row r="60" spans="1:13">
      <c r="A60" s="1"/>
      <c r="B60" s="1"/>
      <c r="C60" s="123">
        <v>7</v>
      </c>
      <c r="D60" s="4">
        <v>366355</v>
      </c>
      <c r="E60" s="45">
        <v>12</v>
      </c>
      <c r="F60" s="1"/>
      <c r="G60" s="1"/>
      <c r="H60" s="1"/>
      <c r="I60" s="1"/>
      <c r="J60" s="1"/>
      <c r="K60" s="136"/>
      <c r="L60" s="74"/>
      <c r="M60" s="112"/>
    </row>
    <row r="61" spans="1:13">
      <c r="A61" s="1"/>
      <c r="B61" s="1"/>
      <c r="C61" s="96">
        <v>8</v>
      </c>
      <c r="D61" s="4">
        <v>348400</v>
      </c>
      <c r="E61" s="45">
        <v>16</v>
      </c>
      <c r="F61" s="1"/>
      <c r="G61" s="1"/>
      <c r="H61" s="1"/>
      <c r="I61" s="1"/>
      <c r="J61" s="1"/>
      <c r="K61" s="136"/>
      <c r="L61" s="74"/>
      <c r="M61" s="112"/>
    </row>
    <row r="62" spans="1:13">
      <c r="A62" s="1"/>
      <c r="B62" s="1"/>
      <c r="C62" s="123">
        <v>9</v>
      </c>
      <c r="D62" s="17">
        <v>308490</v>
      </c>
      <c r="E62" s="45">
        <v>20</v>
      </c>
      <c r="F62" s="1"/>
      <c r="G62" s="1"/>
      <c r="H62" s="1"/>
      <c r="I62" s="1"/>
      <c r="J62" s="1"/>
      <c r="K62" s="136"/>
      <c r="L62" s="74"/>
      <c r="M62" s="112"/>
    </row>
    <row r="63" spans="1:13">
      <c r="C63" s="123">
        <v>10</v>
      </c>
      <c r="D63" s="4">
        <v>335890</v>
      </c>
      <c r="E63" s="45">
        <v>22</v>
      </c>
    </row>
    <row r="64" spans="1:13">
      <c r="C64" s="123">
        <v>11</v>
      </c>
      <c r="D64" s="4">
        <v>201125</v>
      </c>
      <c r="E64" s="45">
        <v>16</v>
      </c>
    </row>
    <row r="65" spans="3:5">
      <c r="C65" s="123">
        <v>12</v>
      </c>
      <c r="D65" s="17">
        <v>485100</v>
      </c>
      <c r="E65" s="45">
        <v>24</v>
      </c>
    </row>
    <row r="66" spans="3:5">
      <c r="C66" s="123">
        <v>13</v>
      </c>
      <c r="D66" s="4">
        <v>570700</v>
      </c>
      <c r="E66" s="45">
        <v>22</v>
      </c>
    </row>
  </sheetData>
  <mergeCells count="8">
    <mergeCell ref="A33:B33"/>
    <mergeCell ref="A34:B34"/>
    <mergeCell ref="A35:B35"/>
    <mergeCell ref="A27:B27"/>
    <mergeCell ref="A1:N1"/>
    <mergeCell ref="A30:B30"/>
    <mergeCell ref="A31:B31"/>
    <mergeCell ref="A32:B32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topLeftCell="A10" zoomScale="70" zoomScaleNormal="70" workbookViewId="0">
      <selection sqref="A1:O1"/>
    </sheetView>
  </sheetViews>
  <sheetFormatPr defaultColWidth="9.140625" defaultRowHeight="15"/>
  <cols>
    <col min="1" max="1" width="21.140625" style="66" customWidth="1"/>
    <col min="2" max="2" width="13" style="100" customWidth="1"/>
    <col min="3" max="3" width="20.7109375" style="2" bestFit="1" customWidth="1"/>
    <col min="4" max="4" width="17.140625" style="4" customWidth="1"/>
    <col min="5" max="5" width="15" style="2" bestFit="1" customWidth="1"/>
    <col min="6" max="6" width="46.140625" style="2" customWidth="1"/>
    <col min="7" max="7" width="23.85546875" style="27" customWidth="1"/>
    <col min="8" max="8" width="22.28515625" bestFit="1" customWidth="1"/>
    <col min="9" max="9" width="15.7109375" style="47" bestFit="1" customWidth="1"/>
    <col min="10" max="10" width="38.140625" style="47" bestFit="1" customWidth="1"/>
    <col min="11" max="11" width="40" style="7" bestFit="1" customWidth="1"/>
    <col min="12" max="12" width="12.42578125" style="48" bestFit="1" customWidth="1"/>
    <col min="13" max="13" width="24.28515625" style="36" bestFit="1" customWidth="1"/>
    <col min="14" max="14" width="18.28515625" style="122" bestFit="1" customWidth="1"/>
    <col min="15" max="15" width="18.28515625" style="107" bestFit="1" customWidth="1"/>
  </cols>
  <sheetData>
    <row r="1" spans="1:17" ht="18.75">
      <c r="A1" s="155" t="s">
        <v>288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</row>
    <row r="3" spans="1:17">
      <c r="A3" s="90" t="s">
        <v>10</v>
      </c>
      <c r="B3" s="92" t="s">
        <v>8</v>
      </c>
      <c r="C3" s="91" t="s">
        <v>11</v>
      </c>
      <c r="D3" s="91" t="s">
        <v>2</v>
      </c>
      <c r="E3" s="91" t="s">
        <v>6</v>
      </c>
      <c r="F3" s="91" t="s">
        <v>31</v>
      </c>
      <c r="G3" s="92" t="s">
        <v>18</v>
      </c>
      <c r="H3" s="91" t="s">
        <v>1</v>
      </c>
      <c r="I3" s="91" t="s">
        <v>4</v>
      </c>
      <c r="J3" s="91" t="s">
        <v>39</v>
      </c>
      <c r="K3" s="91" t="s">
        <v>12</v>
      </c>
      <c r="L3" s="93" t="s">
        <v>13</v>
      </c>
      <c r="M3" s="94" t="s">
        <v>35</v>
      </c>
      <c r="N3" s="95" t="s">
        <v>9</v>
      </c>
      <c r="O3" s="91" t="s">
        <v>17</v>
      </c>
    </row>
    <row r="4" spans="1:17" s="24" customFormat="1" ht="15" customHeight="1">
      <c r="A4" s="127">
        <v>8300</v>
      </c>
      <c r="B4" s="125"/>
      <c r="C4" s="125" t="s">
        <v>169</v>
      </c>
      <c r="D4" s="125" t="s">
        <v>79</v>
      </c>
      <c r="E4" s="125" t="s">
        <v>80</v>
      </c>
      <c r="F4" s="125"/>
      <c r="G4" s="126" t="s">
        <v>32</v>
      </c>
      <c r="H4" s="126" t="s">
        <v>170</v>
      </c>
      <c r="I4" s="125"/>
      <c r="J4" s="125"/>
      <c r="K4" s="126" t="s">
        <v>161</v>
      </c>
      <c r="L4" s="130">
        <v>8543</v>
      </c>
      <c r="M4" s="129">
        <v>9851957</v>
      </c>
      <c r="N4" s="139">
        <v>46099</v>
      </c>
      <c r="O4" s="141">
        <v>46104</v>
      </c>
    </row>
    <row r="5" spans="1:17" ht="15" customHeight="1">
      <c r="A5" s="127">
        <v>32774</v>
      </c>
      <c r="B5" s="125" t="s">
        <v>24</v>
      </c>
      <c r="C5" s="125" t="s">
        <v>83</v>
      </c>
      <c r="D5" s="125" t="s">
        <v>43</v>
      </c>
      <c r="E5" s="125" t="s">
        <v>45</v>
      </c>
      <c r="F5" s="125"/>
      <c r="G5" s="126" t="s">
        <v>7</v>
      </c>
      <c r="H5" s="126" t="s">
        <v>59</v>
      </c>
      <c r="I5" s="125" t="s">
        <v>55</v>
      </c>
      <c r="J5" s="125"/>
      <c r="K5" s="126" t="s">
        <v>86</v>
      </c>
      <c r="L5" s="130">
        <v>37705</v>
      </c>
      <c r="M5" s="129">
        <v>9860611</v>
      </c>
      <c r="N5" s="139">
        <v>46052</v>
      </c>
      <c r="O5" s="141">
        <v>46105</v>
      </c>
      <c r="Q5" s="24"/>
    </row>
    <row r="6" spans="1:17" ht="15" customHeight="1">
      <c r="A6" s="127">
        <v>22000</v>
      </c>
      <c r="B6" s="125" t="s">
        <v>3</v>
      </c>
      <c r="C6" s="125" t="s">
        <v>159</v>
      </c>
      <c r="D6" s="125" t="s">
        <v>47</v>
      </c>
      <c r="E6" s="125"/>
      <c r="F6" s="125"/>
      <c r="G6" s="126" t="s">
        <v>104</v>
      </c>
      <c r="H6" s="126" t="s">
        <v>107</v>
      </c>
      <c r="I6" s="125" t="s">
        <v>108</v>
      </c>
      <c r="J6" s="125"/>
      <c r="K6" s="126" t="s">
        <v>114</v>
      </c>
      <c r="L6" s="130">
        <v>31982</v>
      </c>
      <c r="M6" s="129">
        <v>9317767</v>
      </c>
      <c r="N6" s="139">
        <v>46080</v>
      </c>
      <c r="O6" s="141">
        <v>46105</v>
      </c>
      <c r="Q6" s="24"/>
    </row>
    <row r="7" spans="1:17" ht="15" customHeight="1">
      <c r="A7" s="127">
        <v>10000</v>
      </c>
      <c r="B7" s="125" t="s">
        <v>3</v>
      </c>
      <c r="C7" s="125" t="s">
        <v>193</v>
      </c>
      <c r="D7" s="125" t="s">
        <v>43</v>
      </c>
      <c r="E7" s="125"/>
      <c r="F7" s="125"/>
      <c r="G7" s="126" t="s">
        <v>42</v>
      </c>
      <c r="H7" s="126" t="s">
        <v>81</v>
      </c>
      <c r="I7" s="125" t="s">
        <v>167</v>
      </c>
      <c r="J7" s="125"/>
      <c r="K7" s="126" t="s">
        <v>203</v>
      </c>
      <c r="L7" s="130">
        <v>13050</v>
      </c>
      <c r="M7" s="129">
        <v>9497000</v>
      </c>
      <c r="N7" s="139">
        <v>46098</v>
      </c>
      <c r="O7" s="141">
        <v>46105</v>
      </c>
      <c r="Q7" s="24"/>
    </row>
    <row r="8" spans="1:17" ht="15" customHeight="1">
      <c r="A8" s="127">
        <v>4700</v>
      </c>
      <c r="B8" s="125" t="s">
        <v>164</v>
      </c>
      <c r="C8" s="125" t="s">
        <v>165</v>
      </c>
      <c r="D8" s="125" t="s">
        <v>46</v>
      </c>
      <c r="E8" s="125" t="s">
        <v>72</v>
      </c>
      <c r="F8" s="125"/>
      <c r="G8" s="126" t="s">
        <v>77</v>
      </c>
      <c r="H8" s="126" t="s">
        <v>91</v>
      </c>
      <c r="I8" s="125" t="s">
        <v>166</v>
      </c>
      <c r="J8" s="125"/>
      <c r="K8" s="126" t="s">
        <v>202</v>
      </c>
      <c r="L8" s="130">
        <v>5171</v>
      </c>
      <c r="M8" s="129">
        <v>9772591</v>
      </c>
      <c r="N8" s="139">
        <v>46098</v>
      </c>
      <c r="O8" s="141">
        <v>46106</v>
      </c>
    </row>
    <row r="9" spans="1:17" ht="15" customHeight="1">
      <c r="A9" s="127">
        <v>7000</v>
      </c>
      <c r="B9" s="125" t="s">
        <v>3</v>
      </c>
      <c r="C9" s="125" t="s">
        <v>154</v>
      </c>
      <c r="D9" s="125" t="s">
        <v>43</v>
      </c>
      <c r="E9" s="125"/>
      <c r="F9" s="125"/>
      <c r="G9" s="126" t="s">
        <v>5</v>
      </c>
      <c r="H9" s="126" t="s">
        <v>109</v>
      </c>
      <c r="I9" s="125" t="s">
        <v>138</v>
      </c>
      <c r="J9" s="125"/>
      <c r="K9" s="126" t="s">
        <v>148</v>
      </c>
      <c r="L9" s="130">
        <v>6799</v>
      </c>
      <c r="M9" s="129">
        <v>9523938</v>
      </c>
      <c r="N9" s="139">
        <v>46091</v>
      </c>
      <c r="O9" s="141">
        <v>46107</v>
      </c>
    </row>
    <row r="10" spans="1:17" ht="15" customHeight="1">
      <c r="A10" s="127">
        <v>4275</v>
      </c>
      <c r="B10" s="125" t="s">
        <v>3</v>
      </c>
      <c r="C10" s="125" t="s">
        <v>155</v>
      </c>
      <c r="D10" s="125" t="s">
        <v>140</v>
      </c>
      <c r="E10" s="125"/>
      <c r="F10" s="125"/>
      <c r="G10" s="126" t="s">
        <v>5</v>
      </c>
      <c r="H10" s="126" t="s">
        <v>120</v>
      </c>
      <c r="I10" s="125" t="s">
        <v>55</v>
      </c>
      <c r="J10" s="125"/>
      <c r="K10" s="126" t="s">
        <v>150</v>
      </c>
      <c r="L10" s="130">
        <v>4450</v>
      </c>
      <c r="M10" s="129">
        <v>9556301</v>
      </c>
      <c r="N10" s="139">
        <v>46093</v>
      </c>
      <c r="O10" s="141">
        <v>46107</v>
      </c>
    </row>
    <row r="11" spans="1:17" ht="15" customHeight="1">
      <c r="A11" s="127">
        <v>20000</v>
      </c>
      <c r="B11" s="125" t="s">
        <v>65</v>
      </c>
      <c r="C11" s="125" t="s">
        <v>141</v>
      </c>
      <c r="D11" s="125" t="s">
        <v>47</v>
      </c>
      <c r="E11" s="125" t="s">
        <v>48</v>
      </c>
      <c r="F11" s="125"/>
      <c r="G11" s="126" t="s">
        <v>5</v>
      </c>
      <c r="H11" s="126" t="s">
        <v>120</v>
      </c>
      <c r="I11" s="125" t="s">
        <v>55</v>
      </c>
      <c r="J11" s="125"/>
      <c r="K11" s="126" t="s">
        <v>151</v>
      </c>
      <c r="L11" s="130">
        <v>33800</v>
      </c>
      <c r="M11" s="129">
        <v>9486477</v>
      </c>
      <c r="N11" s="139">
        <v>46094</v>
      </c>
      <c r="O11" s="141">
        <v>46107</v>
      </c>
    </row>
    <row r="12" spans="1:17" ht="15" customHeight="1">
      <c r="A12" s="127">
        <v>25000</v>
      </c>
      <c r="B12" s="125" t="s">
        <v>65</v>
      </c>
      <c r="C12" s="125" t="s">
        <v>162</v>
      </c>
      <c r="D12" s="125" t="s">
        <v>43</v>
      </c>
      <c r="E12" s="125" t="s">
        <v>45</v>
      </c>
      <c r="F12" s="125"/>
      <c r="G12" s="126" t="s">
        <v>32</v>
      </c>
      <c r="H12" s="126" t="s">
        <v>163</v>
      </c>
      <c r="I12" s="125" t="s">
        <v>55</v>
      </c>
      <c r="J12" s="125"/>
      <c r="K12" s="126" t="s">
        <v>201</v>
      </c>
      <c r="L12" s="130">
        <v>37782</v>
      </c>
      <c r="M12" s="129">
        <v>9409534</v>
      </c>
      <c r="N12" s="139">
        <v>46097</v>
      </c>
      <c r="O12" s="141">
        <v>46107</v>
      </c>
    </row>
    <row r="13" spans="1:17" ht="15" customHeight="1">
      <c r="A13" s="127">
        <v>9400</v>
      </c>
      <c r="B13" s="125" t="s">
        <v>65</v>
      </c>
      <c r="C13" s="125" t="s">
        <v>187</v>
      </c>
      <c r="D13" s="125" t="s">
        <v>43</v>
      </c>
      <c r="E13" s="125" t="s">
        <v>60</v>
      </c>
      <c r="F13" s="125"/>
      <c r="G13" s="126" t="s">
        <v>73</v>
      </c>
      <c r="H13" s="126" t="s">
        <v>188</v>
      </c>
      <c r="I13" s="125" t="s">
        <v>55</v>
      </c>
      <c r="J13" s="125"/>
      <c r="K13" s="126" t="s">
        <v>217</v>
      </c>
      <c r="L13" s="130">
        <v>10563</v>
      </c>
      <c r="M13" s="129">
        <v>9555618</v>
      </c>
      <c r="N13" s="139">
        <v>46102</v>
      </c>
      <c r="O13" s="141">
        <v>46107</v>
      </c>
    </row>
    <row r="14" spans="1:17" ht="15" customHeight="1">
      <c r="A14" s="127">
        <v>7400</v>
      </c>
      <c r="B14" s="125" t="s">
        <v>65</v>
      </c>
      <c r="C14" s="125" t="s">
        <v>189</v>
      </c>
      <c r="D14" s="125" t="s">
        <v>53</v>
      </c>
      <c r="E14" s="125" t="s">
        <v>54</v>
      </c>
      <c r="F14" s="125"/>
      <c r="G14" s="126" t="s">
        <v>32</v>
      </c>
      <c r="H14" s="126" t="s">
        <v>190</v>
      </c>
      <c r="I14" s="125" t="s">
        <v>49</v>
      </c>
      <c r="J14" s="125"/>
      <c r="K14" s="126" t="s">
        <v>218</v>
      </c>
      <c r="L14" s="130">
        <v>8046</v>
      </c>
      <c r="M14" s="129">
        <v>9391024</v>
      </c>
      <c r="N14" s="139">
        <v>46102</v>
      </c>
      <c r="O14" s="141">
        <v>46107</v>
      </c>
    </row>
    <row r="15" spans="1:17" ht="15" customHeight="1">
      <c r="A15" s="127">
        <v>2200</v>
      </c>
      <c r="B15" s="125" t="s">
        <v>164</v>
      </c>
      <c r="C15" s="125" t="s">
        <v>183</v>
      </c>
      <c r="D15" s="125" t="s">
        <v>184</v>
      </c>
      <c r="E15" s="125" t="s">
        <v>185</v>
      </c>
      <c r="F15" s="125"/>
      <c r="G15" s="126" t="s">
        <v>124</v>
      </c>
      <c r="H15" s="126" t="s">
        <v>125</v>
      </c>
      <c r="I15" s="125" t="s">
        <v>186</v>
      </c>
      <c r="J15" s="125"/>
      <c r="K15" s="126" t="s">
        <v>215</v>
      </c>
      <c r="L15" s="130">
        <v>4972</v>
      </c>
      <c r="M15" s="129">
        <v>9527673</v>
      </c>
      <c r="N15" s="139">
        <v>46102</v>
      </c>
      <c r="O15" s="141">
        <v>46108</v>
      </c>
    </row>
    <row r="16" spans="1:17" ht="15" customHeight="1">
      <c r="A16" s="127">
        <v>30000</v>
      </c>
      <c r="B16" s="125" t="s">
        <v>3</v>
      </c>
      <c r="C16" s="125" t="s">
        <v>92</v>
      </c>
      <c r="D16" s="125" t="s">
        <v>43</v>
      </c>
      <c r="E16" s="125" t="s">
        <v>52</v>
      </c>
      <c r="F16" s="125"/>
      <c r="G16" s="126" t="s">
        <v>7</v>
      </c>
      <c r="H16" s="126" t="s">
        <v>59</v>
      </c>
      <c r="I16" s="125" t="s">
        <v>63</v>
      </c>
      <c r="J16" s="125"/>
      <c r="K16" s="126" t="s">
        <v>97</v>
      </c>
      <c r="L16" s="130">
        <v>36782</v>
      </c>
      <c r="M16" s="129">
        <v>9544750</v>
      </c>
      <c r="N16" s="139">
        <v>46071</v>
      </c>
      <c r="O16" s="141">
        <v>46109</v>
      </c>
    </row>
    <row r="17" spans="1:15" ht="15" customHeight="1">
      <c r="A17" s="127">
        <v>30000</v>
      </c>
      <c r="B17" s="125"/>
      <c r="C17" s="125" t="s">
        <v>94</v>
      </c>
      <c r="D17" s="125" t="s">
        <v>43</v>
      </c>
      <c r="E17" s="125" t="s">
        <v>60</v>
      </c>
      <c r="F17" s="125"/>
      <c r="G17" s="126" t="s">
        <v>7</v>
      </c>
      <c r="H17" s="126" t="s">
        <v>68</v>
      </c>
      <c r="I17" s="125" t="s">
        <v>63</v>
      </c>
      <c r="J17" s="125"/>
      <c r="K17" s="126" t="s">
        <v>99</v>
      </c>
      <c r="L17" s="130">
        <v>40490</v>
      </c>
      <c r="M17" s="129">
        <v>1015454</v>
      </c>
      <c r="N17" s="139">
        <v>46072</v>
      </c>
      <c r="O17" s="141">
        <v>46109</v>
      </c>
    </row>
    <row r="18" spans="1:15" ht="15" customHeight="1">
      <c r="A18" s="127">
        <v>30000</v>
      </c>
      <c r="B18" s="125" t="s">
        <v>3</v>
      </c>
      <c r="C18" s="125" t="s">
        <v>117</v>
      </c>
      <c r="D18" s="125" t="s">
        <v>43</v>
      </c>
      <c r="E18" s="125" t="s">
        <v>52</v>
      </c>
      <c r="F18" s="125"/>
      <c r="G18" s="126" t="s">
        <v>67</v>
      </c>
      <c r="H18" s="126" t="s">
        <v>116</v>
      </c>
      <c r="I18" s="125" t="s">
        <v>63</v>
      </c>
      <c r="J18" s="125"/>
      <c r="K18" s="126" t="s">
        <v>128</v>
      </c>
      <c r="L18" s="130">
        <v>37790</v>
      </c>
      <c r="M18" s="129">
        <v>9738882</v>
      </c>
      <c r="N18" s="139">
        <v>46084</v>
      </c>
      <c r="O18" s="141">
        <v>46109</v>
      </c>
    </row>
    <row r="19" spans="1:15" ht="15" customHeight="1">
      <c r="A19" s="127">
        <v>53500</v>
      </c>
      <c r="B19" s="125"/>
      <c r="C19" s="125" t="s">
        <v>221</v>
      </c>
      <c r="D19" s="125" t="s">
        <v>47</v>
      </c>
      <c r="E19" s="125" t="s">
        <v>48</v>
      </c>
      <c r="F19" s="125"/>
      <c r="G19" s="126" t="s">
        <v>222</v>
      </c>
      <c r="H19" s="126" t="s">
        <v>223</v>
      </c>
      <c r="I19" s="125"/>
      <c r="J19" s="125"/>
      <c r="K19" s="126" t="s">
        <v>265</v>
      </c>
      <c r="L19" s="130">
        <v>57015</v>
      </c>
      <c r="M19" s="129">
        <v>9476692</v>
      </c>
      <c r="N19" s="139">
        <v>46104</v>
      </c>
      <c r="O19" s="141">
        <v>46109</v>
      </c>
    </row>
    <row r="20" spans="1:15" ht="15" customHeight="1">
      <c r="A20" s="127">
        <v>27500</v>
      </c>
      <c r="B20" s="125" t="s">
        <v>3</v>
      </c>
      <c r="C20" s="125" t="s">
        <v>95</v>
      </c>
      <c r="D20" s="125" t="s">
        <v>47</v>
      </c>
      <c r="E20" s="125"/>
      <c r="F20" s="125"/>
      <c r="G20" s="126"/>
      <c r="H20" s="126"/>
      <c r="I20" s="125" t="s">
        <v>55</v>
      </c>
      <c r="J20" s="125"/>
      <c r="K20" s="126" t="s">
        <v>100</v>
      </c>
      <c r="L20" s="130">
        <v>37430</v>
      </c>
      <c r="M20" s="129">
        <v>9667576</v>
      </c>
      <c r="N20" s="139">
        <v>46073</v>
      </c>
      <c r="O20" s="141">
        <v>46110</v>
      </c>
    </row>
    <row r="21" spans="1:15" ht="15" customHeight="1">
      <c r="A21" s="127">
        <v>30000</v>
      </c>
      <c r="B21" s="125" t="s">
        <v>24</v>
      </c>
      <c r="C21" s="125" t="s">
        <v>102</v>
      </c>
      <c r="D21" s="125" t="s">
        <v>43</v>
      </c>
      <c r="E21" s="125" t="s">
        <v>71</v>
      </c>
      <c r="F21" s="125"/>
      <c r="G21" s="126" t="s">
        <v>75</v>
      </c>
      <c r="H21" s="126" t="s">
        <v>135</v>
      </c>
      <c r="I21" s="125" t="s">
        <v>44</v>
      </c>
      <c r="J21" s="125"/>
      <c r="K21" s="126" t="s">
        <v>111</v>
      </c>
      <c r="L21" s="130">
        <v>32774</v>
      </c>
      <c r="M21" s="129">
        <v>9251080</v>
      </c>
      <c r="N21" s="139">
        <v>46076</v>
      </c>
      <c r="O21" s="141">
        <v>46110</v>
      </c>
    </row>
    <row r="22" spans="1:15" ht="15" customHeight="1">
      <c r="A22" s="127">
        <v>6100</v>
      </c>
      <c r="B22" s="125" t="s">
        <v>51</v>
      </c>
      <c r="C22" s="125" t="s">
        <v>176</v>
      </c>
      <c r="D22" s="125" t="s">
        <v>43</v>
      </c>
      <c r="E22" s="125" t="s">
        <v>45</v>
      </c>
      <c r="F22" s="125"/>
      <c r="G22" s="126" t="s">
        <v>132</v>
      </c>
      <c r="H22" s="126" t="s">
        <v>133</v>
      </c>
      <c r="I22" s="125" t="s">
        <v>55</v>
      </c>
      <c r="J22" s="125"/>
      <c r="K22" s="126" t="s">
        <v>177</v>
      </c>
      <c r="L22" s="130">
        <v>27782</v>
      </c>
      <c r="M22" s="129">
        <v>9283538</v>
      </c>
      <c r="N22" s="139">
        <v>46100</v>
      </c>
      <c r="O22" s="141">
        <v>46110</v>
      </c>
    </row>
    <row r="23" spans="1:15">
      <c r="A23" s="116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8"/>
      <c r="M23" s="119"/>
      <c r="N23" s="140"/>
      <c r="O23" s="140"/>
    </row>
    <row r="24" spans="1:15" ht="19.5">
      <c r="A24" s="152" t="s">
        <v>23</v>
      </c>
      <c r="B24" s="152"/>
      <c r="C24" s="153">
        <f>SUM(Таблица2[Volume, tons])</f>
        <v>360149</v>
      </c>
      <c r="D24" s="153"/>
      <c r="E24"/>
      <c r="F24" s="42"/>
      <c r="K24" s="72"/>
      <c r="L24" s="77"/>
      <c r="N24" s="120"/>
      <c r="O24" s="121"/>
    </row>
    <row r="25" spans="1:15" ht="18">
      <c r="A25" s="152" t="s">
        <v>14</v>
      </c>
      <c r="B25" s="152"/>
      <c r="C25" s="154" t="s">
        <v>292</v>
      </c>
      <c r="D25" s="154"/>
      <c r="E25" s="7"/>
      <c r="F25" s="43"/>
      <c r="G25" s="28"/>
      <c r="K25" s="72"/>
      <c r="L25" s="77"/>
      <c r="N25" s="120"/>
      <c r="O25" s="121"/>
    </row>
    <row r="26" spans="1:15">
      <c r="B26" s="99"/>
      <c r="C26" s="6"/>
      <c r="D26"/>
      <c r="E26"/>
      <c r="F26" s="46"/>
      <c r="G26" s="30"/>
      <c r="K26" s="72"/>
      <c r="L26" s="77"/>
      <c r="N26" s="120"/>
      <c r="O26" s="121"/>
    </row>
    <row r="27" spans="1:15">
      <c r="A27" s="149"/>
      <c r="B27" s="150"/>
      <c r="C27" s="9" t="s">
        <v>289</v>
      </c>
      <c r="D27" s="9" t="s">
        <v>191</v>
      </c>
      <c r="E27" s="10" t="s">
        <v>16</v>
      </c>
      <c r="F27" s="113"/>
      <c r="K27"/>
      <c r="L27" s="68"/>
    </row>
    <row r="28" spans="1:15">
      <c r="A28" s="151" t="s">
        <v>15</v>
      </c>
      <c r="B28" s="151"/>
      <c r="C28" s="10">
        <v>19</v>
      </c>
      <c r="D28" s="10">
        <v>23</v>
      </c>
      <c r="E28" s="11" t="s">
        <v>291</v>
      </c>
      <c r="F28" s="113"/>
      <c r="G28" s="71"/>
      <c r="K28"/>
      <c r="L28" s="68"/>
    </row>
    <row r="29" spans="1:15">
      <c r="A29" s="146" t="s">
        <v>20</v>
      </c>
      <c r="B29" s="146"/>
      <c r="C29" s="41">
        <v>7</v>
      </c>
      <c r="D29" s="41">
        <v>13</v>
      </c>
      <c r="E29" s="12" t="s">
        <v>157</v>
      </c>
      <c r="G29" s="28"/>
      <c r="K29"/>
      <c r="L29" s="68"/>
    </row>
    <row r="30" spans="1:15">
      <c r="A30" s="145" t="s">
        <v>19</v>
      </c>
      <c r="B30" s="145"/>
      <c r="C30" s="41">
        <v>11</v>
      </c>
      <c r="D30" s="41">
        <v>9</v>
      </c>
      <c r="E30" s="12" t="s">
        <v>290</v>
      </c>
      <c r="K30"/>
      <c r="L30" s="68"/>
    </row>
    <row r="31" spans="1:15">
      <c r="A31" s="146" t="s">
        <v>21</v>
      </c>
      <c r="B31" s="146"/>
      <c r="C31" s="41">
        <v>1</v>
      </c>
      <c r="D31" s="41">
        <v>1</v>
      </c>
      <c r="E31" s="12" t="s">
        <v>56</v>
      </c>
      <c r="K31"/>
      <c r="L31" s="68"/>
      <c r="M31" s="107"/>
      <c r="N31" s="107"/>
    </row>
    <row r="32" spans="1:15">
      <c r="A32" s="146" t="s">
        <v>22</v>
      </c>
      <c r="B32" s="146"/>
      <c r="C32" s="41"/>
      <c r="D32" s="41" t="s">
        <v>41</v>
      </c>
      <c r="E32" s="12" t="s">
        <v>56</v>
      </c>
      <c r="K32"/>
      <c r="L32" s="68"/>
      <c r="M32" s="107"/>
      <c r="N32" s="107"/>
    </row>
    <row r="33" spans="3:14">
      <c r="D33" s="2"/>
      <c r="M33" s="107"/>
      <c r="N33" s="107"/>
    </row>
    <row r="34" spans="3:14">
      <c r="K34" s="89"/>
    </row>
    <row r="35" spans="3:14">
      <c r="C35" s="2" t="s">
        <v>27</v>
      </c>
      <c r="D35" s="2" t="s">
        <v>34</v>
      </c>
      <c r="E35" s="2" t="s">
        <v>28</v>
      </c>
      <c r="K35" s="76"/>
      <c r="L35" s="68"/>
      <c r="M35" s="107"/>
      <c r="N35" s="107"/>
    </row>
    <row r="36" spans="3:14">
      <c r="C36" s="2">
        <v>44</v>
      </c>
      <c r="D36" s="98">
        <v>462005</v>
      </c>
      <c r="E36" s="2">
        <v>21</v>
      </c>
    </row>
    <row r="37" spans="3:14">
      <c r="C37" s="2">
        <v>45</v>
      </c>
      <c r="D37" s="98">
        <v>282006</v>
      </c>
      <c r="E37" s="2">
        <v>20</v>
      </c>
    </row>
    <row r="38" spans="3:14">
      <c r="C38" s="2">
        <v>46</v>
      </c>
      <c r="D38" s="98">
        <v>433705</v>
      </c>
      <c r="E38" s="2">
        <v>26</v>
      </c>
    </row>
    <row r="39" spans="3:14">
      <c r="C39" s="2">
        <v>47</v>
      </c>
      <c r="D39" s="98">
        <v>293451</v>
      </c>
      <c r="E39" s="2">
        <v>21</v>
      </c>
    </row>
    <row r="40" spans="3:14">
      <c r="C40" s="2">
        <v>48</v>
      </c>
      <c r="D40" s="98">
        <v>445650</v>
      </c>
      <c r="E40" s="2">
        <v>22</v>
      </c>
    </row>
    <row r="41" spans="3:14">
      <c r="C41" s="2">
        <v>49</v>
      </c>
      <c r="D41" s="98">
        <v>227451</v>
      </c>
      <c r="E41" s="2">
        <v>14</v>
      </c>
    </row>
    <row r="42" spans="3:14">
      <c r="C42" s="2">
        <v>50</v>
      </c>
      <c r="D42" s="98">
        <v>309013</v>
      </c>
      <c r="E42" s="2">
        <v>14</v>
      </c>
    </row>
    <row r="43" spans="3:14">
      <c r="C43" s="2">
        <v>51</v>
      </c>
      <c r="D43" s="98">
        <v>270827</v>
      </c>
      <c r="E43" s="2">
        <v>18</v>
      </c>
    </row>
    <row r="44" spans="3:14">
      <c r="C44" s="2">
        <v>52</v>
      </c>
      <c r="D44" s="98">
        <v>260250</v>
      </c>
      <c r="E44" s="2">
        <v>14</v>
      </c>
    </row>
    <row r="45" spans="3:14">
      <c r="C45" s="2">
        <v>1</v>
      </c>
      <c r="D45" s="128">
        <v>216500</v>
      </c>
      <c r="E45" s="2">
        <v>16</v>
      </c>
    </row>
    <row r="46" spans="3:14">
      <c r="C46" s="2">
        <v>2</v>
      </c>
      <c r="D46" s="128">
        <v>302935</v>
      </c>
      <c r="E46" s="2">
        <v>16</v>
      </c>
    </row>
    <row r="47" spans="3:14">
      <c r="C47" s="2">
        <v>3</v>
      </c>
      <c r="D47" s="128">
        <v>258510</v>
      </c>
      <c r="E47" s="2">
        <v>17</v>
      </c>
    </row>
    <row r="48" spans="3:14">
      <c r="C48" s="2">
        <v>4</v>
      </c>
      <c r="D48" s="128">
        <v>234863</v>
      </c>
      <c r="E48" s="2">
        <v>18</v>
      </c>
      <c r="F48" s="113"/>
    </row>
    <row r="49" spans="1:14">
      <c r="C49" s="2">
        <v>5</v>
      </c>
      <c r="D49" s="128">
        <v>204178</v>
      </c>
      <c r="E49" s="2">
        <v>17</v>
      </c>
    </row>
    <row r="50" spans="1:14">
      <c r="C50" s="2">
        <v>6</v>
      </c>
      <c r="D50" s="128">
        <v>224400</v>
      </c>
      <c r="E50" s="2">
        <v>17</v>
      </c>
    </row>
    <row r="51" spans="1:14">
      <c r="C51" s="2">
        <v>7</v>
      </c>
      <c r="D51" s="128">
        <v>339950</v>
      </c>
      <c r="E51" s="2">
        <v>22</v>
      </c>
    </row>
    <row r="52" spans="1:14">
      <c r="C52" s="2">
        <v>8</v>
      </c>
      <c r="D52" s="128">
        <v>129800</v>
      </c>
      <c r="E52" s="2">
        <v>6</v>
      </c>
    </row>
    <row r="53" spans="1:14">
      <c r="C53" s="2">
        <v>9</v>
      </c>
      <c r="D53" s="128">
        <v>552425</v>
      </c>
      <c r="E53" s="2">
        <v>24</v>
      </c>
    </row>
    <row r="54" spans="1:14">
      <c r="C54" s="2">
        <v>10</v>
      </c>
      <c r="D54" s="128">
        <v>274070</v>
      </c>
      <c r="E54" s="2">
        <v>26</v>
      </c>
    </row>
    <row r="55" spans="1:14">
      <c r="C55" s="2">
        <v>11</v>
      </c>
      <c r="D55" s="128">
        <v>369390</v>
      </c>
      <c r="E55" s="2">
        <v>18</v>
      </c>
    </row>
    <row r="56" spans="1:14">
      <c r="C56" s="2">
        <v>12</v>
      </c>
      <c r="D56" s="128">
        <v>403850</v>
      </c>
      <c r="E56" s="2">
        <v>23</v>
      </c>
    </row>
    <row r="57" spans="1:14">
      <c r="C57" s="2">
        <v>13</v>
      </c>
      <c r="D57" s="128">
        <v>360149</v>
      </c>
      <c r="E57" s="2">
        <v>19</v>
      </c>
      <c r="F57" s="113"/>
    </row>
    <row r="58" spans="1:14">
      <c r="D58" s="128"/>
      <c r="F58" s="113"/>
    </row>
    <row r="59" spans="1:14">
      <c r="D59" s="128"/>
    </row>
    <row r="60" spans="1:14">
      <c r="D60" s="128"/>
      <c r="F60" s="113"/>
    </row>
    <row r="61" spans="1:14">
      <c r="E61" s="113"/>
    </row>
    <row r="62" spans="1:14">
      <c r="C62" s="5" t="s">
        <v>37</v>
      </c>
      <c r="D62" s="2" t="s">
        <v>38</v>
      </c>
      <c r="G62"/>
      <c r="K62"/>
      <c r="L62" s="68"/>
      <c r="M62" s="107"/>
      <c r="N62" s="107"/>
    </row>
    <row r="63" spans="1:14">
      <c r="A63" s="78"/>
      <c r="B63" s="101" t="s">
        <v>5</v>
      </c>
      <c r="C63" s="17">
        <v>55300</v>
      </c>
      <c r="D63" s="17">
        <v>31275</v>
      </c>
      <c r="E63" s="20"/>
      <c r="F63" s="20"/>
      <c r="G63"/>
      <c r="K63"/>
      <c r="L63" s="68"/>
      <c r="M63" s="107"/>
      <c r="N63" s="107"/>
    </row>
    <row r="64" spans="1:14">
      <c r="A64" s="78"/>
      <c r="B64" s="101" t="s">
        <v>42</v>
      </c>
      <c r="C64" s="17" t="s">
        <v>41</v>
      </c>
      <c r="D64" s="17">
        <v>10000</v>
      </c>
      <c r="E64" s="20"/>
      <c r="F64" s="20"/>
      <c r="G64"/>
      <c r="K64"/>
      <c r="L64" s="68"/>
      <c r="M64" s="107"/>
      <c r="N64" s="107"/>
    </row>
    <row r="65" spans="1:14">
      <c r="A65" s="78"/>
      <c r="B65" s="100" t="s">
        <v>32</v>
      </c>
      <c r="C65" s="17">
        <v>9400</v>
      </c>
      <c r="D65" s="17">
        <v>40700</v>
      </c>
      <c r="E65" s="20"/>
      <c r="F65" s="20"/>
      <c r="G65"/>
      <c r="K65"/>
      <c r="L65" s="68"/>
      <c r="M65" s="107"/>
      <c r="N65" s="107"/>
    </row>
    <row r="66" spans="1:14">
      <c r="B66" s="100" t="s">
        <v>61</v>
      </c>
      <c r="C66" s="17" t="s">
        <v>41</v>
      </c>
      <c r="D66" s="17" t="s">
        <v>41</v>
      </c>
      <c r="E66" s="20"/>
      <c r="F66" s="20"/>
      <c r="G66"/>
      <c r="K66"/>
      <c r="L66" s="68"/>
      <c r="M66" s="107"/>
      <c r="N66" s="107"/>
    </row>
    <row r="67" spans="1:14">
      <c r="B67" s="100" t="s">
        <v>66</v>
      </c>
      <c r="C67" s="17">
        <v>6000</v>
      </c>
      <c r="D67" s="17" t="s">
        <v>41</v>
      </c>
      <c r="E67" s="20"/>
      <c r="F67" s="20"/>
      <c r="G67"/>
      <c r="K67"/>
      <c r="L67" s="68"/>
      <c r="M67" s="107"/>
      <c r="N67" s="107"/>
    </row>
    <row r="68" spans="1:14">
      <c r="B68" s="100" t="s">
        <v>7</v>
      </c>
      <c r="C68" s="17">
        <v>63000</v>
      </c>
      <c r="D68" s="17">
        <v>92774</v>
      </c>
      <c r="E68" s="20"/>
      <c r="F68" s="20"/>
      <c r="G68"/>
      <c r="K68"/>
      <c r="L68" s="68"/>
      <c r="M68" s="107"/>
      <c r="N68" s="107"/>
    </row>
    <row r="69" spans="1:14">
      <c r="C69" s="17"/>
      <c r="D69" s="17"/>
      <c r="E69" s="20"/>
      <c r="F69" s="20"/>
      <c r="G69"/>
      <c r="K69"/>
      <c r="L69" s="68"/>
      <c r="M69" s="107"/>
      <c r="N69" s="107"/>
    </row>
    <row r="70" spans="1:14">
      <c r="C70" s="17"/>
      <c r="D70" s="17"/>
      <c r="E70" s="20"/>
      <c r="F70" s="20"/>
      <c r="G70"/>
      <c r="K70"/>
      <c r="L70" s="68"/>
      <c r="M70" s="107"/>
      <c r="N70" s="107"/>
    </row>
    <row r="71" spans="1:14">
      <c r="A71" s="77"/>
      <c r="B71" s="99"/>
      <c r="C71"/>
      <c r="D71"/>
      <c r="E71" s="20"/>
      <c r="F71" s="20"/>
      <c r="G71"/>
      <c r="K71"/>
      <c r="L71" s="68"/>
      <c r="M71" s="107"/>
      <c r="N71" s="107"/>
    </row>
  </sheetData>
  <mergeCells count="11">
    <mergeCell ref="A24:B24"/>
    <mergeCell ref="A25:B25"/>
    <mergeCell ref="C24:D24"/>
    <mergeCell ref="C25:D25"/>
    <mergeCell ref="A1:O1"/>
    <mergeCell ref="A27:B27"/>
    <mergeCell ref="A29:B29"/>
    <mergeCell ref="A30:B30"/>
    <mergeCell ref="A31:B31"/>
    <mergeCell ref="A32:B32"/>
    <mergeCell ref="A28:B28"/>
  </mergeCells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zoomScale="70" zoomScaleNormal="70" workbookViewId="0">
      <selection activeCell="I57" sqref="I57"/>
    </sheetView>
  </sheetViews>
  <sheetFormatPr defaultColWidth="9.140625" defaultRowHeight="15"/>
  <cols>
    <col min="1" max="1" width="16.42578125" style="40" customWidth="1"/>
    <col min="2" max="2" width="27" style="35" customWidth="1"/>
    <col min="3" max="3" width="15.28515625" style="35" customWidth="1"/>
    <col min="4" max="4" width="20" style="35" customWidth="1"/>
    <col min="5" max="5" width="28.140625" style="35" bestFit="1" customWidth="1"/>
    <col min="6" max="6" width="14.85546875" style="35" customWidth="1"/>
    <col min="7" max="7" width="29" style="35" customWidth="1"/>
    <col min="8" max="8" width="17.85546875" style="35" customWidth="1"/>
    <col min="9" max="10" width="42.140625" style="35" customWidth="1"/>
    <col min="11" max="11" width="46.7109375" style="36" bestFit="1" customWidth="1"/>
    <col min="12" max="12" width="13.140625" style="77" bestFit="1" customWidth="1"/>
    <col min="13" max="13" width="29.85546875" style="66" customWidth="1"/>
    <col min="14" max="14" width="24.28515625" style="120" bestFit="1" customWidth="1"/>
  </cols>
  <sheetData>
    <row r="1" spans="1:16" ht="18.75">
      <c r="A1" s="156" t="s">
        <v>293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</row>
    <row r="2" spans="1:16">
      <c r="A2" s="66"/>
    </row>
    <row r="3" spans="1:16">
      <c r="A3" s="90" t="s">
        <v>10</v>
      </c>
      <c r="B3" s="97" t="s">
        <v>8</v>
      </c>
      <c r="C3" s="91" t="s">
        <v>11</v>
      </c>
      <c r="D3" s="91" t="s">
        <v>2</v>
      </c>
      <c r="E3" s="91" t="s">
        <v>6</v>
      </c>
      <c r="F3" s="91" t="s">
        <v>31</v>
      </c>
      <c r="G3" s="97" t="s">
        <v>18</v>
      </c>
      <c r="H3" s="91" t="s">
        <v>1</v>
      </c>
      <c r="I3" s="91" t="s">
        <v>4</v>
      </c>
      <c r="J3" s="91" t="s">
        <v>39</v>
      </c>
      <c r="K3" s="91" t="s">
        <v>12</v>
      </c>
      <c r="L3" s="93" t="s">
        <v>13</v>
      </c>
      <c r="M3" s="106" t="s">
        <v>35</v>
      </c>
      <c r="N3" s="95" t="s">
        <v>9</v>
      </c>
    </row>
    <row r="4" spans="1:16" ht="15" customHeight="1">
      <c r="A4" s="127">
        <v>35000</v>
      </c>
      <c r="B4" s="125" t="s">
        <v>3</v>
      </c>
      <c r="C4" s="125" t="s">
        <v>93</v>
      </c>
      <c r="D4" s="125" t="s">
        <v>53</v>
      </c>
      <c r="E4" s="125" t="s">
        <v>54</v>
      </c>
      <c r="F4" s="125"/>
      <c r="G4" s="126" t="s">
        <v>7</v>
      </c>
      <c r="H4" s="126" t="s">
        <v>59</v>
      </c>
      <c r="I4" s="125" t="s">
        <v>55</v>
      </c>
      <c r="J4" s="125"/>
      <c r="K4" s="126" t="s">
        <v>98</v>
      </c>
      <c r="L4" s="130">
        <v>38981</v>
      </c>
      <c r="M4" s="129">
        <v>9423798</v>
      </c>
      <c r="N4" s="139">
        <v>46071</v>
      </c>
      <c r="O4" s="24"/>
      <c r="P4">
        <f>COUNTIF(Таблица3[DWT],"&lt;13000")</f>
        <v>9</v>
      </c>
    </row>
    <row r="5" spans="1:16" ht="15" customHeight="1">
      <c r="A5" s="127">
        <v>60000</v>
      </c>
      <c r="B5" s="125" t="s">
        <v>3</v>
      </c>
      <c r="C5" s="125" t="s">
        <v>122</v>
      </c>
      <c r="D5" s="125" t="s">
        <v>69</v>
      </c>
      <c r="E5" s="125"/>
      <c r="F5" s="125"/>
      <c r="G5" s="126" t="s">
        <v>61</v>
      </c>
      <c r="H5" s="126" t="s">
        <v>123</v>
      </c>
      <c r="I5" s="125" t="s">
        <v>63</v>
      </c>
      <c r="J5" s="125"/>
      <c r="K5" s="126" t="s">
        <v>130</v>
      </c>
      <c r="L5" s="130">
        <v>70090</v>
      </c>
      <c r="M5" s="129">
        <v>9127136</v>
      </c>
      <c r="N5" s="139">
        <v>46085</v>
      </c>
      <c r="O5" s="24"/>
      <c r="P5">
        <f>COUNTIF(Таблица3[DWT],"&lt;49000")</f>
        <v>42</v>
      </c>
    </row>
    <row r="6" spans="1:16" ht="15" customHeight="1">
      <c r="A6" s="127">
        <v>30000</v>
      </c>
      <c r="B6" s="125" t="s">
        <v>3</v>
      </c>
      <c r="C6" s="125" t="s">
        <v>192</v>
      </c>
      <c r="D6" s="125" t="s">
        <v>43</v>
      </c>
      <c r="E6" s="125" t="s">
        <v>60</v>
      </c>
      <c r="F6" s="125"/>
      <c r="G6" s="126" t="s">
        <v>67</v>
      </c>
      <c r="H6" s="126" t="s">
        <v>116</v>
      </c>
      <c r="I6" s="125" t="s">
        <v>63</v>
      </c>
      <c r="J6" s="125"/>
      <c r="K6" s="126" t="s">
        <v>89</v>
      </c>
      <c r="L6" s="130">
        <v>37169</v>
      </c>
      <c r="M6" s="129">
        <v>9606821</v>
      </c>
      <c r="N6" s="139">
        <v>46098</v>
      </c>
      <c r="O6" s="24"/>
      <c r="P6">
        <f>COUNTIF(Таблица3[DWT],"&lt;67000")</f>
        <v>46</v>
      </c>
    </row>
    <row r="7" spans="1:16" ht="15" customHeight="1">
      <c r="A7" s="127">
        <v>16500</v>
      </c>
      <c r="B7" s="125" t="s">
        <v>3</v>
      </c>
      <c r="C7" s="125" t="s">
        <v>198</v>
      </c>
      <c r="D7" s="125" t="s">
        <v>43</v>
      </c>
      <c r="E7" s="125"/>
      <c r="F7" s="125"/>
      <c r="G7" s="126" t="s">
        <v>5</v>
      </c>
      <c r="H7" s="126" t="s">
        <v>121</v>
      </c>
      <c r="I7" s="125" t="s">
        <v>63</v>
      </c>
      <c r="J7" s="125"/>
      <c r="K7" s="126" t="s">
        <v>211</v>
      </c>
      <c r="L7" s="130">
        <v>18615</v>
      </c>
      <c r="M7" s="129">
        <v>9326495</v>
      </c>
      <c r="N7" s="139">
        <v>46100</v>
      </c>
      <c r="O7" s="24"/>
      <c r="P7">
        <f>COUNTIF(Таблица3[DWT],"&lt;467000")</f>
        <v>49</v>
      </c>
    </row>
    <row r="8" spans="1:16" ht="15" customHeight="1">
      <c r="A8" s="127">
        <v>7400</v>
      </c>
      <c r="B8" s="125" t="s">
        <v>65</v>
      </c>
      <c r="C8" s="125" t="s">
        <v>224</v>
      </c>
      <c r="D8" s="125" t="s">
        <v>53</v>
      </c>
      <c r="E8" s="125" t="s">
        <v>54</v>
      </c>
      <c r="F8" s="125"/>
      <c r="G8" s="126" t="s">
        <v>32</v>
      </c>
      <c r="H8" s="126" t="s">
        <v>190</v>
      </c>
      <c r="I8" s="125" t="s">
        <v>49</v>
      </c>
      <c r="J8" s="125"/>
      <c r="K8" s="126" t="s">
        <v>266</v>
      </c>
      <c r="L8" s="130">
        <v>3400</v>
      </c>
      <c r="M8" s="129">
        <v>9195664</v>
      </c>
      <c r="N8" s="139">
        <v>46104</v>
      </c>
    </row>
    <row r="9" spans="1:16" ht="15" customHeight="1">
      <c r="A9" s="127">
        <v>33000</v>
      </c>
      <c r="B9" s="125"/>
      <c r="C9" s="125" t="s">
        <v>231</v>
      </c>
      <c r="D9" s="125" t="s">
        <v>46</v>
      </c>
      <c r="E9" s="125" t="s">
        <v>72</v>
      </c>
      <c r="F9" s="125"/>
      <c r="G9" s="126" t="s">
        <v>73</v>
      </c>
      <c r="H9" s="126" t="s">
        <v>101</v>
      </c>
      <c r="I9" s="125"/>
      <c r="J9" s="125"/>
      <c r="K9" s="126" t="s">
        <v>271</v>
      </c>
      <c r="L9" s="130">
        <v>5157</v>
      </c>
      <c r="M9" s="129">
        <v>9772527</v>
      </c>
      <c r="N9" s="139">
        <v>46106</v>
      </c>
    </row>
    <row r="10" spans="1:16" ht="15" customHeight="1">
      <c r="A10" s="127">
        <v>30000</v>
      </c>
      <c r="B10" s="125" t="s">
        <v>74</v>
      </c>
      <c r="C10" s="125" t="s">
        <v>103</v>
      </c>
      <c r="D10" s="125" t="s">
        <v>43</v>
      </c>
      <c r="E10" s="125" t="s">
        <v>52</v>
      </c>
      <c r="F10" s="125"/>
      <c r="G10" s="126" t="s">
        <v>7</v>
      </c>
      <c r="H10" s="126" t="s">
        <v>68</v>
      </c>
      <c r="I10" s="125" t="s">
        <v>49</v>
      </c>
      <c r="J10" s="125"/>
      <c r="K10" s="126" t="s">
        <v>112</v>
      </c>
      <c r="L10" s="130">
        <v>40435</v>
      </c>
      <c r="M10" s="129">
        <v>1014163</v>
      </c>
      <c r="N10" s="139">
        <v>46077</v>
      </c>
    </row>
    <row r="11" spans="1:16" ht="15" customHeight="1">
      <c r="A11" s="127">
        <v>33000</v>
      </c>
      <c r="B11" s="125" t="s">
        <v>24</v>
      </c>
      <c r="C11" s="125" t="s">
        <v>82</v>
      </c>
      <c r="D11" s="125" t="s">
        <v>53</v>
      </c>
      <c r="E11" s="125" t="s">
        <v>54</v>
      </c>
      <c r="F11" s="125"/>
      <c r="G11" s="126" t="s">
        <v>7</v>
      </c>
      <c r="H11" s="126" t="s">
        <v>59</v>
      </c>
      <c r="I11" s="125" t="s">
        <v>55</v>
      </c>
      <c r="J11" s="125"/>
      <c r="K11" s="126" t="s">
        <v>85</v>
      </c>
      <c r="L11" s="130">
        <v>39072</v>
      </c>
      <c r="M11" s="129">
        <v>9708069</v>
      </c>
      <c r="N11" s="139">
        <v>46051</v>
      </c>
    </row>
    <row r="12" spans="1:16" ht="15" customHeight="1">
      <c r="A12" s="127">
        <v>25000</v>
      </c>
      <c r="B12" s="125" t="s">
        <v>3</v>
      </c>
      <c r="C12" s="125" t="s">
        <v>139</v>
      </c>
      <c r="D12" s="125" t="s">
        <v>43</v>
      </c>
      <c r="E12" s="125" t="s">
        <v>45</v>
      </c>
      <c r="F12" s="125"/>
      <c r="G12" s="126" t="s">
        <v>132</v>
      </c>
      <c r="H12" s="126" t="s">
        <v>133</v>
      </c>
      <c r="I12" s="125" t="s">
        <v>55</v>
      </c>
      <c r="J12" s="125"/>
      <c r="K12" s="126" t="s">
        <v>149</v>
      </c>
      <c r="L12" s="130">
        <v>28316</v>
      </c>
      <c r="M12" s="129">
        <v>9675561</v>
      </c>
      <c r="N12" s="139">
        <v>46091</v>
      </c>
    </row>
    <row r="13" spans="1:16" ht="15" customHeight="1">
      <c r="A13" s="127">
        <v>42500</v>
      </c>
      <c r="B13" s="125" t="s">
        <v>142</v>
      </c>
      <c r="C13" s="125" t="s">
        <v>143</v>
      </c>
      <c r="D13" s="125" t="s">
        <v>47</v>
      </c>
      <c r="E13" s="125" t="s">
        <v>50</v>
      </c>
      <c r="F13" s="125"/>
      <c r="G13" s="126" t="s">
        <v>132</v>
      </c>
      <c r="H13" s="126" t="s">
        <v>133</v>
      </c>
      <c r="I13" s="125" t="s">
        <v>144</v>
      </c>
      <c r="J13" s="125"/>
      <c r="K13" s="126" t="s">
        <v>152</v>
      </c>
      <c r="L13" s="130">
        <v>63463</v>
      </c>
      <c r="M13" s="129">
        <v>9782364</v>
      </c>
      <c r="N13" s="139">
        <v>46095</v>
      </c>
    </row>
    <row r="14" spans="1:16" ht="15" customHeight="1">
      <c r="A14" s="127">
        <v>30000</v>
      </c>
      <c r="B14" s="125" t="s">
        <v>3</v>
      </c>
      <c r="C14" s="125" t="s">
        <v>179</v>
      </c>
      <c r="D14" s="125" t="s">
        <v>47</v>
      </c>
      <c r="E14" s="125" t="s">
        <v>50</v>
      </c>
      <c r="F14" s="125"/>
      <c r="G14" s="126" t="s">
        <v>7</v>
      </c>
      <c r="H14" s="126" t="s">
        <v>180</v>
      </c>
      <c r="I14" s="125" t="s">
        <v>49</v>
      </c>
      <c r="J14" s="125"/>
      <c r="K14" s="126" t="s">
        <v>213</v>
      </c>
      <c r="L14" s="130">
        <v>34763</v>
      </c>
      <c r="M14" s="129">
        <v>9975430</v>
      </c>
      <c r="N14" s="139">
        <v>46101</v>
      </c>
    </row>
    <row r="15" spans="1:16" ht="15" customHeight="1">
      <c r="A15" s="127">
        <v>4700</v>
      </c>
      <c r="B15" s="125"/>
      <c r="C15" s="125" t="s">
        <v>225</v>
      </c>
      <c r="D15" s="125" t="s">
        <v>78</v>
      </c>
      <c r="E15" s="125" t="s">
        <v>54</v>
      </c>
      <c r="F15" s="125"/>
      <c r="G15" s="126" t="s">
        <v>77</v>
      </c>
      <c r="H15" s="126" t="s">
        <v>226</v>
      </c>
      <c r="I15" s="125"/>
      <c r="J15" s="125"/>
      <c r="K15" s="126" t="s">
        <v>267</v>
      </c>
      <c r="L15" s="130">
        <v>5019</v>
      </c>
      <c r="M15" s="129">
        <v>9259056</v>
      </c>
      <c r="N15" s="139">
        <v>46104</v>
      </c>
    </row>
    <row r="16" spans="1:16" s="72" customFormat="1" ht="15" customHeight="1">
      <c r="A16" s="127">
        <v>30000</v>
      </c>
      <c r="B16" s="125" t="s">
        <v>3</v>
      </c>
      <c r="C16" s="125" t="s">
        <v>254</v>
      </c>
      <c r="D16" s="125" t="s">
        <v>43</v>
      </c>
      <c r="E16" s="125" t="s">
        <v>60</v>
      </c>
      <c r="F16" s="125"/>
      <c r="G16" s="126" t="s">
        <v>5</v>
      </c>
      <c r="H16" s="126" t="s">
        <v>229</v>
      </c>
      <c r="I16" s="125" t="s">
        <v>63</v>
      </c>
      <c r="J16" s="125"/>
      <c r="K16" s="126" t="s">
        <v>268</v>
      </c>
      <c r="L16" s="130">
        <v>35052</v>
      </c>
      <c r="M16" s="129">
        <v>9563407</v>
      </c>
      <c r="N16" s="139">
        <v>46105</v>
      </c>
    </row>
    <row r="17" spans="1:14" ht="15" customHeight="1">
      <c r="A17" s="127">
        <v>3200</v>
      </c>
      <c r="B17" s="125"/>
      <c r="C17" s="125" t="s">
        <v>232</v>
      </c>
      <c r="D17" s="125" t="s">
        <v>79</v>
      </c>
      <c r="E17" s="125" t="s">
        <v>80</v>
      </c>
      <c r="F17" s="125"/>
      <c r="G17" s="126" t="s">
        <v>42</v>
      </c>
      <c r="H17" s="126" t="s">
        <v>233</v>
      </c>
      <c r="I17" s="125"/>
      <c r="J17" s="125"/>
      <c r="K17" s="126" t="s">
        <v>272</v>
      </c>
      <c r="L17" s="130">
        <v>16213</v>
      </c>
      <c r="M17" s="129">
        <v>9490260</v>
      </c>
      <c r="N17" s="139">
        <v>46106</v>
      </c>
    </row>
    <row r="18" spans="1:14" ht="15" customHeight="1">
      <c r="A18" s="127">
        <v>30000</v>
      </c>
      <c r="B18" s="125" t="s">
        <v>3</v>
      </c>
      <c r="C18" s="125" t="s">
        <v>88</v>
      </c>
      <c r="D18" s="125" t="s">
        <v>43</v>
      </c>
      <c r="E18" s="125" t="s">
        <v>45</v>
      </c>
      <c r="F18" s="125"/>
      <c r="G18" s="126" t="s">
        <v>7</v>
      </c>
      <c r="H18" s="126" t="s">
        <v>59</v>
      </c>
      <c r="I18" s="125" t="s">
        <v>55</v>
      </c>
      <c r="J18" s="125"/>
      <c r="K18" s="126" t="s">
        <v>89</v>
      </c>
      <c r="L18" s="130">
        <v>34492</v>
      </c>
      <c r="M18" s="129">
        <v>9805271</v>
      </c>
      <c r="N18" s="139">
        <v>46067</v>
      </c>
    </row>
    <row r="19" spans="1:14" ht="15" customHeight="1">
      <c r="A19" s="127">
        <v>3000</v>
      </c>
      <c r="B19" s="125" t="s">
        <v>65</v>
      </c>
      <c r="C19" s="125" t="s">
        <v>234</v>
      </c>
      <c r="D19" s="125" t="s">
        <v>235</v>
      </c>
      <c r="E19" s="125"/>
      <c r="F19" s="125"/>
      <c r="G19" s="126" t="s">
        <v>32</v>
      </c>
      <c r="H19" s="126" t="s">
        <v>236</v>
      </c>
      <c r="I19" s="125" t="s">
        <v>237</v>
      </c>
      <c r="J19" s="125"/>
      <c r="K19" s="126" t="s">
        <v>273</v>
      </c>
      <c r="L19" s="130">
        <v>3410</v>
      </c>
      <c r="M19" s="129">
        <v>9559614</v>
      </c>
      <c r="N19" s="139">
        <v>46106</v>
      </c>
    </row>
    <row r="20" spans="1:14" ht="15" customHeight="1">
      <c r="A20" s="127">
        <v>6700</v>
      </c>
      <c r="B20" s="125" t="s">
        <v>164</v>
      </c>
      <c r="C20" s="125" t="s">
        <v>260</v>
      </c>
      <c r="D20" s="125" t="s">
        <v>78</v>
      </c>
      <c r="E20" s="125"/>
      <c r="F20" s="125"/>
      <c r="G20" s="126" t="s">
        <v>77</v>
      </c>
      <c r="H20" s="126" t="s">
        <v>91</v>
      </c>
      <c r="I20" s="125" t="s">
        <v>248</v>
      </c>
      <c r="J20" s="125"/>
      <c r="K20" s="126" t="s">
        <v>281</v>
      </c>
      <c r="L20" s="130">
        <v>7281</v>
      </c>
      <c r="M20" s="129">
        <v>9938755</v>
      </c>
      <c r="N20" s="139">
        <v>46109</v>
      </c>
    </row>
    <row r="21" spans="1:14" ht="15" customHeight="1">
      <c r="A21" s="127">
        <v>60000</v>
      </c>
      <c r="B21" s="125" t="s">
        <v>24</v>
      </c>
      <c r="C21" s="125" t="s">
        <v>110</v>
      </c>
      <c r="D21" s="125" t="s">
        <v>43</v>
      </c>
      <c r="E21" s="125" t="s">
        <v>45</v>
      </c>
      <c r="F21" s="125"/>
      <c r="G21" s="126" t="s">
        <v>66</v>
      </c>
      <c r="H21" s="126" t="s">
        <v>134</v>
      </c>
      <c r="I21" s="125" t="s">
        <v>55</v>
      </c>
      <c r="J21" s="125"/>
      <c r="K21" s="126" t="s">
        <v>115</v>
      </c>
      <c r="L21" s="130">
        <v>75396</v>
      </c>
      <c r="M21" s="129">
        <v>9576791</v>
      </c>
      <c r="N21" s="139">
        <v>46081</v>
      </c>
    </row>
    <row r="22" spans="1:14" ht="15" customHeight="1">
      <c r="A22" s="127">
        <v>6000</v>
      </c>
      <c r="B22" s="125" t="s">
        <v>24</v>
      </c>
      <c r="C22" s="125" t="s">
        <v>194</v>
      </c>
      <c r="D22" s="125" t="s">
        <v>43</v>
      </c>
      <c r="E22" s="125"/>
      <c r="F22" s="125"/>
      <c r="G22" s="126" t="s">
        <v>0</v>
      </c>
      <c r="H22" s="126" t="s">
        <v>90</v>
      </c>
      <c r="I22" s="125" t="s">
        <v>55</v>
      </c>
      <c r="J22" s="125"/>
      <c r="K22" s="126" t="s">
        <v>204</v>
      </c>
      <c r="L22" s="130">
        <v>8184</v>
      </c>
      <c r="M22" s="129">
        <v>9349992</v>
      </c>
      <c r="N22" s="139">
        <v>46099</v>
      </c>
    </row>
    <row r="23" spans="1:14" ht="15" customHeight="1">
      <c r="A23" s="127">
        <v>30000</v>
      </c>
      <c r="B23" s="125" t="s">
        <v>3</v>
      </c>
      <c r="C23" s="125" t="s">
        <v>145</v>
      </c>
      <c r="D23" s="125" t="s">
        <v>53</v>
      </c>
      <c r="E23" s="125" t="s">
        <v>54</v>
      </c>
      <c r="F23" s="125"/>
      <c r="G23" s="126" t="s">
        <v>7</v>
      </c>
      <c r="H23" s="126" t="s">
        <v>146</v>
      </c>
      <c r="I23" s="125" t="s">
        <v>55</v>
      </c>
      <c r="J23" s="125"/>
      <c r="K23" s="126" t="s">
        <v>153</v>
      </c>
      <c r="L23" s="130">
        <v>30803</v>
      </c>
      <c r="M23" s="129">
        <v>9323637</v>
      </c>
      <c r="N23" s="139">
        <v>46096</v>
      </c>
    </row>
    <row r="24" spans="1:14" ht="15" customHeight="1">
      <c r="A24" s="127">
        <v>32000</v>
      </c>
      <c r="B24" s="125"/>
      <c r="C24" s="125" t="s">
        <v>227</v>
      </c>
      <c r="D24" s="125" t="s">
        <v>43</v>
      </c>
      <c r="E24" s="125" t="s">
        <v>44</v>
      </c>
      <c r="F24" s="125"/>
      <c r="G24" s="126" t="s">
        <v>77</v>
      </c>
      <c r="H24" s="126" t="s">
        <v>228</v>
      </c>
      <c r="I24" s="125"/>
      <c r="J24" s="125"/>
      <c r="K24" s="126" t="s">
        <v>89</v>
      </c>
      <c r="L24" s="130">
        <v>34492</v>
      </c>
      <c r="M24" s="129">
        <v>9838474</v>
      </c>
      <c r="N24" s="139">
        <v>46104</v>
      </c>
    </row>
    <row r="25" spans="1:14" ht="15" customHeight="1">
      <c r="A25" s="127">
        <v>60000</v>
      </c>
      <c r="B25" s="125" t="s">
        <v>3</v>
      </c>
      <c r="C25" s="125" t="s">
        <v>126</v>
      </c>
      <c r="D25" s="125" t="s">
        <v>69</v>
      </c>
      <c r="E25" s="125"/>
      <c r="F25" s="125"/>
      <c r="G25" s="126" t="s">
        <v>61</v>
      </c>
      <c r="H25" s="126" t="s">
        <v>158</v>
      </c>
      <c r="I25" s="125" t="s">
        <v>63</v>
      </c>
      <c r="J25" s="125"/>
      <c r="K25" s="126" t="s">
        <v>131</v>
      </c>
      <c r="L25" s="130">
        <v>61102</v>
      </c>
      <c r="M25" s="129">
        <v>9919670</v>
      </c>
      <c r="N25" s="139">
        <v>46089</v>
      </c>
    </row>
    <row r="26" spans="1:14" ht="15" customHeight="1">
      <c r="A26" s="127">
        <v>2000</v>
      </c>
      <c r="B26" s="125" t="s">
        <v>74</v>
      </c>
      <c r="C26" s="125" t="s">
        <v>263</v>
      </c>
      <c r="D26" s="125" t="s">
        <v>43</v>
      </c>
      <c r="E26" s="125"/>
      <c r="F26" s="125"/>
      <c r="G26" s="126" t="s">
        <v>264</v>
      </c>
      <c r="H26" s="126" t="s">
        <v>253</v>
      </c>
      <c r="I26" s="125"/>
      <c r="J26" s="125"/>
      <c r="K26" s="126" t="s">
        <v>284</v>
      </c>
      <c r="L26" s="130">
        <v>3627</v>
      </c>
      <c r="M26" s="129">
        <v>9375812</v>
      </c>
      <c r="N26" s="139">
        <v>46110</v>
      </c>
    </row>
    <row r="27" spans="1:14" ht="15" customHeight="1">
      <c r="A27" s="127">
        <v>24000</v>
      </c>
      <c r="B27" s="125" t="s">
        <v>3</v>
      </c>
      <c r="C27" s="125" t="s">
        <v>106</v>
      </c>
      <c r="D27" s="125" t="s">
        <v>69</v>
      </c>
      <c r="E27" s="125" t="s">
        <v>57</v>
      </c>
      <c r="F27" s="125"/>
      <c r="G27" s="126" t="s">
        <v>42</v>
      </c>
      <c r="H27" s="126" t="s">
        <v>81</v>
      </c>
      <c r="I27" s="125" t="s">
        <v>63</v>
      </c>
      <c r="J27" s="125"/>
      <c r="K27" s="126" t="s">
        <v>113</v>
      </c>
      <c r="L27" s="130">
        <v>35152</v>
      </c>
      <c r="M27" s="129">
        <v>9455399</v>
      </c>
      <c r="N27" s="139">
        <v>46079</v>
      </c>
    </row>
    <row r="28" spans="1:14" ht="15" customHeight="1">
      <c r="A28" s="127">
        <v>30000</v>
      </c>
      <c r="B28" s="125" t="s">
        <v>24</v>
      </c>
      <c r="C28" s="125" t="s">
        <v>160</v>
      </c>
      <c r="D28" s="125" t="s">
        <v>43</v>
      </c>
      <c r="E28" s="125" t="s">
        <v>45</v>
      </c>
      <c r="F28" s="125"/>
      <c r="G28" s="126" t="s">
        <v>75</v>
      </c>
      <c r="H28" s="126" t="s">
        <v>76</v>
      </c>
      <c r="I28" s="125" t="s">
        <v>55</v>
      </c>
      <c r="J28" s="125"/>
      <c r="K28" s="126" t="s">
        <v>127</v>
      </c>
      <c r="L28" s="130">
        <v>34496</v>
      </c>
      <c r="M28" s="129">
        <v>9180384</v>
      </c>
      <c r="N28" s="139">
        <v>46084</v>
      </c>
    </row>
    <row r="29" spans="1:14" ht="15" customHeight="1">
      <c r="A29" s="127">
        <v>40000</v>
      </c>
      <c r="B29" s="125" t="s">
        <v>3</v>
      </c>
      <c r="C29" s="125" t="s">
        <v>118</v>
      </c>
      <c r="D29" s="125" t="s">
        <v>43</v>
      </c>
      <c r="E29" s="125" t="s">
        <v>71</v>
      </c>
      <c r="F29" s="125"/>
      <c r="G29" s="126" t="s">
        <v>67</v>
      </c>
      <c r="H29" s="126" t="s">
        <v>116</v>
      </c>
      <c r="I29" s="125" t="s">
        <v>119</v>
      </c>
      <c r="J29" s="125"/>
      <c r="K29" s="126" t="s">
        <v>129</v>
      </c>
      <c r="L29" s="130">
        <v>37152</v>
      </c>
      <c r="M29" s="129">
        <v>9595163</v>
      </c>
      <c r="N29" s="139">
        <v>46084</v>
      </c>
    </row>
    <row r="30" spans="1:14" ht="15" customHeight="1">
      <c r="A30" s="127">
        <v>30000</v>
      </c>
      <c r="B30" s="125" t="s">
        <v>3</v>
      </c>
      <c r="C30" s="125" t="s">
        <v>136</v>
      </c>
      <c r="D30" s="125" t="s">
        <v>43</v>
      </c>
      <c r="E30" s="125" t="s">
        <v>71</v>
      </c>
      <c r="F30" s="125"/>
      <c r="G30" s="126" t="s">
        <v>7</v>
      </c>
      <c r="H30" s="126" t="s">
        <v>59</v>
      </c>
      <c r="I30" s="125" t="s">
        <v>137</v>
      </c>
      <c r="J30" s="125"/>
      <c r="K30" s="126" t="s">
        <v>147</v>
      </c>
      <c r="L30" s="130">
        <v>36563</v>
      </c>
      <c r="M30" s="129">
        <v>9200330</v>
      </c>
      <c r="N30" s="139">
        <v>46090</v>
      </c>
    </row>
    <row r="31" spans="1:14" ht="15" customHeight="1">
      <c r="A31" s="127">
        <v>32000</v>
      </c>
      <c r="B31" s="125" t="s">
        <v>24</v>
      </c>
      <c r="C31" s="125" t="s">
        <v>195</v>
      </c>
      <c r="D31" s="125" t="s">
        <v>43</v>
      </c>
      <c r="E31" s="125" t="s">
        <v>60</v>
      </c>
      <c r="F31" s="125"/>
      <c r="G31" s="126" t="s">
        <v>75</v>
      </c>
      <c r="H31" s="126" t="s">
        <v>168</v>
      </c>
      <c r="I31" s="125" t="s">
        <v>63</v>
      </c>
      <c r="J31" s="125"/>
      <c r="K31" s="126" t="s">
        <v>205</v>
      </c>
      <c r="L31" s="130">
        <v>35212</v>
      </c>
      <c r="M31" s="129">
        <v>9502829</v>
      </c>
      <c r="N31" s="139">
        <v>46099</v>
      </c>
    </row>
    <row r="32" spans="1:14" ht="15" customHeight="1">
      <c r="A32" s="127">
        <v>30000</v>
      </c>
      <c r="B32" s="125" t="s">
        <v>3</v>
      </c>
      <c r="C32" s="125" t="s">
        <v>196</v>
      </c>
      <c r="D32" s="125" t="s">
        <v>43</v>
      </c>
      <c r="E32" s="125" t="s">
        <v>71</v>
      </c>
      <c r="F32" s="125"/>
      <c r="G32" s="126" t="s">
        <v>7</v>
      </c>
      <c r="H32" s="126" t="s">
        <v>59</v>
      </c>
      <c r="I32" s="125" t="s">
        <v>55</v>
      </c>
      <c r="J32" s="125"/>
      <c r="K32" s="126" t="s">
        <v>206</v>
      </c>
      <c r="L32" s="130">
        <v>37592</v>
      </c>
      <c r="M32" s="129">
        <v>9971862</v>
      </c>
      <c r="N32" s="139">
        <v>46099</v>
      </c>
    </row>
    <row r="33" spans="1:14" ht="15" customHeight="1">
      <c r="A33" s="127">
        <v>33000</v>
      </c>
      <c r="B33" s="125" t="s">
        <v>3</v>
      </c>
      <c r="C33" s="125" t="s">
        <v>171</v>
      </c>
      <c r="D33" s="125" t="s">
        <v>47</v>
      </c>
      <c r="E33" s="125"/>
      <c r="F33" s="125"/>
      <c r="G33" s="126" t="s">
        <v>7</v>
      </c>
      <c r="H33" s="126" t="s">
        <v>68</v>
      </c>
      <c r="I33" s="125" t="s">
        <v>55</v>
      </c>
      <c r="J33" s="125"/>
      <c r="K33" s="126" t="s">
        <v>207</v>
      </c>
      <c r="L33" s="130">
        <v>39915</v>
      </c>
      <c r="M33" s="129">
        <v>9693290</v>
      </c>
      <c r="N33" s="139">
        <v>46099</v>
      </c>
    </row>
    <row r="34" spans="1:14" ht="15" customHeight="1">
      <c r="A34" s="127">
        <v>30000</v>
      </c>
      <c r="B34" s="125" t="s">
        <v>3</v>
      </c>
      <c r="C34" s="125" t="s">
        <v>172</v>
      </c>
      <c r="D34" s="125" t="s">
        <v>43</v>
      </c>
      <c r="E34" s="125" t="s">
        <v>71</v>
      </c>
      <c r="F34" s="125"/>
      <c r="G34" s="126" t="s">
        <v>84</v>
      </c>
      <c r="H34" s="126" t="s">
        <v>173</v>
      </c>
      <c r="I34" s="125" t="s">
        <v>55</v>
      </c>
      <c r="J34" s="125"/>
      <c r="K34" s="126" t="s">
        <v>208</v>
      </c>
      <c r="L34" s="130">
        <v>40547</v>
      </c>
      <c r="M34" s="129">
        <v>9979498</v>
      </c>
      <c r="N34" s="139">
        <v>46100</v>
      </c>
    </row>
    <row r="35" spans="1:14" ht="15" customHeight="1">
      <c r="A35" s="127">
        <v>60000</v>
      </c>
      <c r="B35" s="125" t="s">
        <v>24</v>
      </c>
      <c r="C35" s="125" t="s">
        <v>174</v>
      </c>
      <c r="D35" s="125" t="s">
        <v>43</v>
      </c>
      <c r="E35" s="125" t="s">
        <v>44</v>
      </c>
      <c r="F35" s="125"/>
      <c r="G35" s="126" t="s">
        <v>61</v>
      </c>
      <c r="H35" s="126" t="s">
        <v>175</v>
      </c>
      <c r="I35" s="125" t="s">
        <v>44</v>
      </c>
      <c r="J35" s="125"/>
      <c r="K35" s="126" t="s">
        <v>209</v>
      </c>
      <c r="L35" s="130">
        <v>75409</v>
      </c>
      <c r="M35" s="129">
        <v>9291121</v>
      </c>
      <c r="N35" s="139">
        <v>46100</v>
      </c>
    </row>
    <row r="36" spans="1:14" ht="15" customHeight="1">
      <c r="A36" s="127">
        <v>30000</v>
      </c>
      <c r="B36" s="125" t="s">
        <v>3</v>
      </c>
      <c r="C36" s="125" t="s">
        <v>197</v>
      </c>
      <c r="D36" s="125" t="s">
        <v>43</v>
      </c>
      <c r="E36" s="125" t="s">
        <v>52</v>
      </c>
      <c r="F36" s="125"/>
      <c r="G36" s="126" t="s">
        <v>7</v>
      </c>
      <c r="H36" s="126" t="s">
        <v>68</v>
      </c>
      <c r="I36" s="125" t="s">
        <v>49</v>
      </c>
      <c r="J36" s="125"/>
      <c r="K36" s="126" t="s">
        <v>210</v>
      </c>
      <c r="L36" s="130">
        <v>37592</v>
      </c>
      <c r="M36" s="129">
        <v>9971886</v>
      </c>
      <c r="N36" s="139">
        <v>46100</v>
      </c>
    </row>
    <row r="37" spans="1:14" ht="15" customHeight="1">
      <c r="A37" s="127">
        <v>30000</v>
      </c>
      <c r="B37" s="125" t="s">
        <v>24</v>
      </c>
      <c r="C37" s="125" t="s">
        <v>178</v>
      </c>
      <c r="D37" s="125" t="s">
        <v>43</v>
      </c>
      <c r="E37" s="125" t="s">
        <v>52</v>
      </c>
      <c r="F37" s="125"/>
      <c r="G37" s="126" t="s">
        <v>0</v>
      </c>
      <c r="H37" s="126" t="s">
        <v>90</v>
      </c>
      <c r="I37" s="125" t="s">
        <v>49</v>
      </c>
      <c r="J37" s="125"/>
      <c r="K37" s="126" t="s">
        <v>212</v>
      </c>
      <c r="L37" s="130">
        <v>38905</v>
      </c>
      <c r="M37" s="129">
        <v>9803417</v>
      </c>
      <c r="N37" s="139">
        <v>46100</v>
      </c>
    </row>
    <row r="38" spans="1:14" ht="15" customHeight="1">
      <c r="A38" s="127">
        <v>10500</v>
      </c>
      <c r="B38" s="125"/>
      <c r="C38" s="125" t="s">
        <v>181</v>
      </c>
      <c r="D38" s="125" t="s">
        <v>47</v>
      </c>
      <c r="E38" s="125" t="s">
        <v>48</v>
      </c>
      <c r="F38" s="125"/>
      <c r="G38" s="126" t="s">
        <v>182</v>
      </c>
      <c r="H38" s="126"/>
      <c r="I38" s="125"/>
      <c r="J38" s="125"/>
      <c r="K38" s="126" t="s">
        <v>214</v>
      </c>
      <c r="L38" s="130">
        <v>11576</v>
      </c>
      <c r="M38" s="129">
        <v>9320520</v>
      </c>
      <c r="N38" s="139">
        <v>46101</v>
      </c>
    </row>
    <row r="39" spans="1:14" ht="15" customHeight="1">
      <c r="A39" s="127">
        <v>30000</v>
      </c>
      <c r="B39" s="125" t="s">
        <v>3</v>
      </c>
      <c r="C39" s="125" t="s">
        <v>199</v>
      </c>
      <c r="D39" s="125" t="s">
        <v>43</v>
      </c>
      <c r="E39" s="125" t="s">
        <v>52</v>
      </c>
      <c r="F39" s="125"/>
      <c r="G39" s="126" t="s">
        <v>7</v>
      </c>
      <c r="H39" s="126" t="s">
        <v>59</v>
      </c>
      <c r="I39" s="125" t="s">
        <v>63</v>
      </c>
      <c r="J39" s="125"/>
      <c r="K39" s="126" t="s">
        <v>216</v>
      </c>
      <c r="L39" s="130">
        <v>38801</v>
      </c>
      <c r="M39" s="129">
        <v>9751298</v>
      </c>
      <c r="N39" s="139">
        <v>46102</v>
      </c>
    </row>
    <row r="40" spans="1:14" ht="15" customHeight="1">
      <c r="A40" s="127">
        <v>30000</v>
      </c>
      <c r="B40" s="125" t="s">
        <v>3</v>
      </c>
      <c r="C40" s="125" t="s">
        <v>200</v>
      </c>
      <c r="D40" s="125" t="s">
        <v>43</v>
      </c>
      <c r="E40" s="125"/>
      <c r="F40" s="125"/>
      <c r="G40" s="126" t="s">
        <v>7</v>
      </c>
      <c r="H40" s="126" t="s">
        <v>59</v>
      </c>
      <c r="I40" s="125" t="s">
        <v>55</v>
      </c>
      <c r="J40" s="125"/>
      <c r="K40" s="126" t="s">
        <v>219</v>
      </c>
      <c r="L40" s="130">
        <v>38981</v>
      </c>
      <c r="M40" s="129">
        <v>9346811</v>
      </c>
      <c r="N40" s="139">
        <v>46102</v>
      </c>
    </row>
    <row r="41" spans="1:14" ht="15" customHeight="1">
      <c r="A41" s="127">
        <v>30000</v>
      </c>
      <c r="B41" s="125" t="s">
        <v>3</v>
      </c>
      <c r="C41" s="125" t="s">
        <v>255</v>
      </c>
      <c r="D41" s="125" t="s">
        <v>43</v>
      </c>
      <c r="E41" s="125" t="s">
        <v>52</v>
      </c>
      <c r="F41" s="125"/>
      <c r="G41" s="126" t="s">
        <v>7</v>
      </c>
      <c r="H41" s="126" t="s">
        <v>87</v>
      </c>
      <c r="I41" s="125" t="s">
        <v>63</v>
      </c>
      <c r="J41" s="125"/>
      <c r="K41" s="126" t="s">
        <v>269</v>
      </c>
      <c r="L41" s="130">
        <v>40354</v>
      </c>
      <c r="M41" s="129">
        <v>1021295</v>
      </c>
      <c r="N41" s="139">
        <v>46105</v>
      </c>
    </row>
    <row r="42" spans="1:14" ht="15" customHeight="1">
      <c r="A42" s="127">
        <v>30000</v>
      </c>
      <c r="B42" s="125" t="s">
        <v>3</v>
      </c>
      <c r="C42" s="125" t="s">
        <v>230</v>
      </c>
      <c r="D42" s="125" t="s">
        <v>43</v>
      </c>
      <c r="E42" s="125" t="s">
        <v>71</v>
      </c>
      <c r="F42" s="125"/>
      <c r="G42" s="126" t="s">
        <v>7</v>
      </c>
      <c r="H42" s="126" t="s">
        <v>68</v>
      </c>
      <c r="I42" s="125" t="s">
        <v>44</v>
      </c>
      <c r="J42" s="125"/>
      <c r="K42" s="126" t="s">
        <v>270</v>
      </c>
      <c r="L42" s="130">
        <v>62689</v>
      </c>
      <c r="M42" s="129">
        <v>9838539</v>
      </c>
      <c r="N42" s="139">
        <v>46105</v>
      </c>
    </row>
    <row r="43" spans="1:14" ht="15" customHeight="1">
      <c r="A43" s="127">
        <v>59000</v>
      </c>
      <c r="B43" s="125" t="s">
        <v>3</v>
      </c>
      <c r="C43" s="125" t="s">
        <v>256</v>
      </c>
      <c r="D43" s="125" t="s">
        <v>69</v>
      </c>
      <c r="E43" s="125" t="s">
        <v>57</v>
      </c>
      <c r="F43" s="125"/>
      <c r="G43" s="126" t="s">
        <v>61</v>
      </c>
      <c r="H43" s="126" t="s">
        <v>238</v>
      </c>
      <c r="I43" s="125" t="s">
        <v>63</v>
      </c>
      <c r="J43" s="125"/>
      <c r="K43" s="126" t="s">
        <v>274</v>
      </c>
      <c r="L43" s="130">
        <v>61266</v>
      </c>
      <c r="M43" s="129">
        <v>9738961</v>
      </c>
      <c r="N43" s="139">
        <v>46106</v>
      </c>
    </row>
    <row r="44" spans="1:14" ht="15" customHeight="1">
      <c r="A44" s="127">
        <v>30000</v>
      </c>
      <c r="B44" s="125" t="s">
        <v>24</v>
      </c>
      <c r="C44" s="125" t="s">
        <v>239</v>
      </c>
      <c r="D44" s="125" t="s">
        <v>43</v>
      </c>
      <c r="E44" s="125" t="s">
        <v>45</v>
      </c>
      <c r="F44" s="125"/>
      <c r="G44" s="126" t="s">
        <v>75</v>
      </c>
      <c r="H44" s="126" t="s">
        <v>76</v>
      </c>
      <c r="I44" s="125" t="s">
        <v>55</v>
      </c>
      <c r="J44" s="125"/>
      <c r="K44" s="126" t="s">
        <v>275</v>
      </c>
      <c r="L44" s="130">
        <v>32250</v>
      </c>
      <c r="M44" s="129">
        <v>9363285</v>
      </c>
      <c r="N44" s="139">
        <v>46106</v>
      </c>
    </row>
    <row r="45" spans="1:14" ht="15" customHeight="1">
      <c r="A45" s="127">
        <v>15000</v>
      </c>
      <c r="B45" s="125"/>
      <c r="C45" s="125" t="s">
        <v>240</v>
      </c>
      <c r="D45" s="125" t="s">
        <v>241</v>
      </c>
      <c r="E45" s="125" t="s">
        <v>242</v>
      </c>
      <c r="F45" s="125"/>
      <c r="G45" s="126" t="s">
        <v>104</v>
      </c>
      <c r="H45" s="126" t="s">
        <v>105</v>
      </c>
      <c r="I45" s="125"/>
      <c r="J45" s="125"/>
      <c r="K45" s="126" t="s">
        <v>276</v>
      </c>
      <c r="L45" s="130">
        <v>3547</v>
      </c>
      <c r="M45" s="129">
        <v>8909185</v>
      </c>
      <c r="N45" s="139">
        <v>46106</v>
      </c>
    </row>
    <row r="46" spans="1:14" ht="15" customHeight="1">
      <c r="A46" s="127">
        <v>3200</v>
      </c>
      <c r="B46" s="125" t="s">
        <v>243</v>
      </c>
      <c r="C46" s="125" t="s">
        <v>257</v>
      </c>
      <c r="D46" s="125" t="s">
        <v>43</v>
      </c>
      <c r="E46" s="125"/>
      <c r="F46" s="125"/>
      <c r="G46" s="126" t="s">
        <v>84</v>
      </c>
      <c r="H46" s="126"/>
      <c r="I46" s="125" t="s">
        <v>244</v>
      </c>
      <c r="J46" s="125"/>
      <c r="K46" s="126" t="s">
        <v>277</v>
      </c>
      <c r="L46" s="130">
        <v>28450</v>
      </c>
      <c r="M46" s="129">
        <v>9423633</v>
      </c>
      <c r="N46" s="139">
        <v>46107</v>
      </c>
    </row>
    <row r="47" spans="1:14" ht="15" customHeight="1">
      <c r="A47" s="127">
        <v>35000</v>
      </c>
      <c r="B47" s="125" t="s">
        <v>3</v>
      </c>
      <c r="C47" s="125" t="s">
        <v>245</v>
      </c>
      <c r="D47" s="125" t="s">
        <v>43</v>
      </c>
      <c r="E47" s="125" t="s">
        <v>44</v>
      </c>
      <c r="F47" s="125"/>
      <c r="G47" s="126" t="s">
        <v>246</v>
      </c>
      <c r="H47" s="126" t="s">
        <v>247</v>
      </c>
      <c r="I47" s="125" t="s">
        <v>119</v>
      </c>
      <c r="J47" s="125"/>
      <c r="K47" s="126" t="s">
        <v>278</v>
      </c>
      <c r="L47" s="130">
        <v>38503</v>
      </c>
      <c r="M47" s="129">
        <v>9623659</v>
      </c>
      <c r="N47" s="139">
        <v>46107</v>
      </c>
    </row>
    <row r="48" spans="1:14" ht="15" customHeight="1">
      <c r="A48" s="127">
        <v>30000</v>
      </c>
      <c r="B48" s="125" t="s">
        <v>3</v>
      </c>
      <c r="C48" s="125" t="s">
        <v>258</v>
      </c>
      <c r="D48" s="125" t="s">
        <v>43</v>
      </c>
      <c r="E48" s="125"/>
      <c r="F48" s="125"/>
      <c r="G48" s="126" t="s">
        <v>7</v>
      </c>
      <c r="H48" s="126" t="s">
        <v>180</v>
      </c>
      <c r="I48" s="125" t="s">
        <v>55</v>
      </c>
      <c r="J48" s="125"/>
      <c r="K48" s="126" t="s">
        <v>279</v>
      </c>
      <c r="L48" s="130">
        <v>30182</v>
      </c>
      <c r="M48" s="129">
        <v>9496252</v>
      </c>
      <c r="N48" s="139">
        <v>46107</v>
      </c>
    </row>
    <row r="49" spans="1:14" ht="15" customHeight="1">
      <c r="A49" s="127">
        <v>30000</v>
      </c>
      <c r="B49" s="125" t="s">
        <v>3</v>
      </c>
      <c r="C49" s="125" t="s">
        <v>259</v>
      </c>
      <c r="D49" s="125" t="s">
        <v>43</v>
      </c>
      <c r="E49" s="125" t="s">
        <v>71</v>
      </c>
      <c r="F49" s="125"/>
      <c r="G49" s="126" t="s">
        <v>7</v>
      </c>
      <c r="H49" s="126" t="s">
        <v>59</v>
      </c>
      <c r="I49" s="125" t="s">
        <v>55</v>
      </c>
      <c r="J49" s="125"/>
      <c r="K49" s="126" t="s">
        <v>280</v>
      </c>
      <c r="L49" s="130">
        <v>37405</v>
      </c>
      <c r="M49" s="129">
        <v>9609689</v>
      </c>
      <c r="N49" s="139">
        <v>46108</v>
      </c>
    </row>
    <row r="50" spans="1:14" ht="15" customHeight="1">
      <c r="A50" s="127">
        <v>37000</v>
      </c>
      <c r="B50" s="125" t="s">
        <v>3</v>
      </c>
      <c r="C50" s="125" t="s">
        <v>261</v>
      </c>
      <c r="D50" s="125" t="s">
        <v>43</v>
      </c>
      <c r="E50" s="125" t="s">
        <v>52</v>
      </c>
      <c r="F50" s="125"/>
      <c r="G50" s="126" t="s">
        <v>5</v>
      </c>
      <c r="H50" s="126" t="s">
        <v>229</v>
      </c>
      <c r="I50" s="125" t="s">
        <v>249</v>
      </c>
      <c r="J50" s="125"/>
      <c r="K50" s="126" t="s">
        <v>282</v>
      </c>
      <c r="L50" s="130">
        <v>39172</v>
      </c>
      <c r="M50" s="129">
        <v>9865233</v>
      </c>
      <c r="N50" s="139">
        <v>46109</v>
      </c>
    </row>
    <row r="51" spans="1:14" ht="15" customHeight="1">
      <c r="A51" s="127">
        <v>33000</v>
      </c>
      <c r="B51" s="125" t="s">
        <v>65</v>
      </c>
      <c r="C51" s="125" t="s">
        <v>250</v>
      </c>
      <c r="D51" s="125" t="s">
        <v>47</v>
      </c>
      <c r="E51" s="125" t="s">
        <v>50</v>
      </c>
      <c r="F51" s="125"/>
      <c r="G51" s="126" t="s">
        <v>42</v>
      </c>
      <c r="H51" s="142" t="s">
        <v>251</v>
      </c>
      <c r="I51" s="125" t="s">
        <v>49</v>
      </c>
      <c r="J51" s="125"/>
      <c r="K51" s="126" t="s">
        <v>252</v>
      </c>
      <c r="L51" s="130">
        <v>36058</v>
      </c>
      <c r="M51" s="129">
        <v>9655224</v>
      </c>
      <c r="N51" s="139">
        <v>46109</v>
      </c>
    </row>
    <row r="52" spans="1:14" ht="15" customHeight="1">
      <c r="A52" s="127">
        <v>63000</v>
      </c>
      <c r="B52" s="125" t="s">
        <v>3</v>
      </c>
      <c r="C52" s="125" t="s">
        <v>262</v>
      </c>
      <c r="D52" s="125" t="s">
        <v>69</v>
      </c>
      <c r="E52" s="125" t="s">
        <v>57</v>
      </c>
      <c r="F52" s="125"/>
      <c r="G52" s="126" t="s">
        <v>58</v>
      </c>
      <c r="H52" s="126" t="s">
        <v>96</v>
      </c>
      <c r="I52" s="125" t="s">
        <v>49</v>
      </c>
      <c r="J52" s="125"/>
      <c r="K52" s="126" t="s">
        <v>283</v>
      </c>
      <c r="L52" s="130">
        <v>37403</v>
      </c>
      <c r="M52" s="129">
        <v>9948279</v>
      </c>
      <c r="N52" s="139">
        <v>46109</v>
      </c>
    </row>
    <row r="53" spans="1:14">
      <c r="A53" s="116"/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9"/>
      <c r="M53" s="119"/>
      <c r="N53" s="140"/>
    </row>
    <row r="54" spans="1:14" ht="18">
      <c r="A54" s="157" t="s">
        <v>25</v>
      </c>
      <c r="B54" s="157"/>
      <c r="C54" s="157"/>
      <c r="D54" s="158">
        <f>SUM(Таблица3[Volume, tons])</f>
        <v>1444700</v>
      </c>
      <c r="E54" s="158"/>
      <c r="F54" s="24"/>
      <c r="G54" s="64"/>
      <c r="H54" s="39"/>
      <c r="I54" s="39"/>
      <c r="J54" s="39"/>
      <c r="K54" s="39"/>
      <c r="L54" s="66"/>
    </row>
    <row r="55" spans="1:14" ht="26.25">
      <c r="A55" s="157" t="s">
        <v>14</v>
      </c>
      <c r="B55" s="157"/>
      <c r="C55" s="157"/>
      <c r="D55" s="159" t="s">
        <v>294</v>
      </c>
      <c r="E55" s="159"/>
      <c r="F55" s="105"/>
      <c r="G55" s="79"/>
      <c r="H55" s="39"/>
      <c r="I55" s="39"/>
      <c r="J55" s="39"/>
      <c r="K55" s="39"/>
      <c r="L55" s="66"/>
    </row>
    <row r="56" spans="1:14">
      <c r="A56" s="67"/>
      <c r="B56" s="102"/>
      <c r="C56" s="49"/>
      <c r="D56" s="60"/>
      <c r="E56" s="60"/>
      <c r="F56" s="50"/>
      <c r="G56" s="80"/>
      <c r="H56" s="39"/>
      <c r="I56" s="39"/>
      <c r="J56" s="39"/>
      <c r="K56" s="39"/>
      <c r="L56" s="66"/>
    </row>
    <row r="57" spans="1:14" ht="18">
      <c r="A57" s="157" t="s">
        <v>26</v>
      </c>
      <c r="B57" s="157"/>
      <c r="C57" s="157"/>
      <c r="D57" s="61">
        <v>49</v>
      </c>
      <c r="E57" s="62"/>
      <c r="F57" s="50"/>
      <c r="G57" s="81"/>
      <c r="H57" s="51"/>
      <c r="I57" s="39"/>
      <c r="J57" s="39"/>
      <c r="K57" s="39"/>
      <c r="L57" s="66"/>
    </row>
    <row r="58" spans="1:14" ht="18">
      <c r="D58" s="63" t="s">
        <v>295</v>
      </c>
      <c r="E58" s="63"/>
      <c r="F58" s="24"/>
      <c r="G58" s="82"/>
      <c r="H58" s="52"/>
      <c r="I58" s="39"/>
      <c r="J58" s="39"/>
      <c r="K58" s="39"/>
      <c r="L58" s="66"/>
    </row>
    <row r="59" spans="1:14">
      <c r="A59" s="110"/>
      <c r="B59" s="103"/>
      <c r="C59" s="65" t="s">
        <v>289</v>
      </c>
      <c r="D59" s="65" t="s">
        <v>191</v>
      </c>
      <c r="E59" s="65" t="s">
        <v>16</v>
      </c>
      <c r="F59" s="24"/>
      <c r="G59" s="80"/>
      <c r="H59" s="114"/>
      <c r="I59" s="39"/>
      <c r="J59" s="39"/>
      <c r="K59" s="39"/>
      <c r="L59" s="66"/>
    </row>
    <row r="60" spans="1:14">
      <c r="A60" s="109" t="s">
        <v>15</v>
      </c>
      <c r="B60" s="104"/>
      <c r="C60" s="53">
        <v>49</v>
      </c>
      <c r="D60" s="53">
        <v>46</v>
      </c>
      <c r="E60" s="54" t="s">
        <v>285</v>
      </c>
      <c r="F60" s="24"/>
      <c r="G60" s="83"/>
      <c r="H60" s="114"/>
      <c r="I60" s="39"/>
      <c r="J60" s="39"/>
      <c r="K60" s="39"/>
      <c r="L60" s="66"/>
      <c r="M60" s="107"/>
      <c r="N60" s="107"/>
    </row>
    <row r="61" spans="1:14">
      <c r="A61" s="108" t="s">
        <v>20</v>
      </c>
      <c r="B61" s="103"/>
      <c r="C61" s="14">
        <v>9</v>
      </c>
      <c r="D61" s="14">
        <v>9</v>
      </c>
      <c r="E61" s="55" t="s">
        <v>56</v>
      </c>
      <c r="F61" s="24"/>
      <c r="G61" s="80"/>
      <c r="H61" s="39"/>
      <c r="I61" s="39"/>
      <c r="J61" s="39"/>
      <c r="K61" s="39"/>
      <c r="L61" s="66"/>
      <c r="M61" s="107"/>
      <c r="N61" s="107"/>
    </row>
    <row r="62" spans="1:14">
      <c r="A62" s="108" t="s">
        <v>29</v>
      </c>
      <c r="B62" s="103"/>
      <c r="C62" s="14">
        <v>33</v>
      </c>
      <c r="D62" s="14">
        <v>32</v>
      </c>
      <c r="E62" s="55" t="s">
        <v>70</v>
      </c>
      <c r="F62" s="24"/>
      <c r="G62" s="80"/>
      <c r="H62" s="39"/>
      <c r="I62" s="39"/>
      <c r="J62" s="39"/>
      <c r="K62" s="39"/>
      <c r="L62" s="66"/>
      <c r="M62" s="107"/>
      <c r="N62" s="107"/>
    </row>
    <row r="63" spans="1:14">
      <c r="A63" s="108" t="s">
        <v>21</v>
      </c>
      <c r="B63" s="103"/>
      <c r="C63" s="14">
        <v>4</v>
      </c>
      <c r="D63" s="14">
        <v>2</v>
      </c>
      <c r="E63" s="55" t="s">
        <v>290</v>
      </c>
      <c r="F63" s="24"/>
      <c r="G63" s="58"/>
      <c r="H63" s="39"/>
      <c r="I63" s="39"/>
      <c r="J63" s="39"/>
      <c r="K63" s="39"/>
      <c r="L63" s="66"/>
      <c r="M63" s="107"/>
      <c r="N63" s="107"/>
    </row>
    <row r="64" spans="1:14">
      <c r="A64" s="108" t="s">
        <v>22</v>
      </c>
      <c r="B64" s="103"/>
      <c r="C64" s="14">
        <v>3</v>
      </c>
      <c r="D64" s="14">
        <v>3</v>
      </c>
      <c r="E64" s="55" t="s">
        <v>56</v>
      </c>
      <c r="F64" s="24"/>
      <c r="G64" s="58"/>
      <c r="H64" s="39"/>
      <c r="I64" s="39"/>
      <c r="J64" s="39"/>
      <c r="K64" s="39"/>
      <c r="L64" s="66"/>
      <c r="M64" s="107"/>
      <c r="N64" s="107"/>
    </row>
    <row r="65" spans="1:14">
      <c r="A65" s="68"/>
      <c r="B65" s="58"/>
      <c r="C65" s="24"/>
      <c r="D65" s="24"/>
      <c r="E65" s="24"/>
      <c r="F65" s="24"/>
      <c r="G65" s="58"/>
      <c r="I65" s="56"/>
      <c r="J65" s="56"/>
      <c r="K65" s="57"/>
      <c r="M65" s="107"/>
      <c r="N65" s="107"/>
    </row>
    <row r="66" spans="1:14">
      <c r="A66" s="68"/>
      <c r="B66" s="58"/>
      <c r="C66" s="24"/>
      <c r="D66" s="24"/>
      <c r="E66" s="24"/>
      <c r="F66" s="24"/>
      <c r="G66" s="58"/>
      <c r="M66" s="107"/>
      <c r="N66" s="107"/>
    </row>
    <row r="67" spans="1:14">
      <c r="A67" s="68"/>
      <c r="B67" s="58"/>
      <c r="C67" s="24"/>
      <c r="D67" s="24"/>
      <c r="E67" s="24"/>
      <c r="F67" s="24"/>
      <c r="G67" s="58"/>
      <c r="M67" s="107"/>
      <c r="N67" s="107"/>
    </row>
    <row r="68" spans="1:14">
      <c r="A68" s="68"/>
      <c r="B68" s="58"/>
      <c r="C68" s="24"/>
      <c r="D68" s="24"/>
      <c r="E68" s="24"/>
      <c r="F68" s="24"/>
      <c r="G68" s="58"/>
      <c r="M68" s="107"/>
      <c r="N68" s="107"/>
    </row>
    <row r="69" spans="1:14">
      <c r="A69" s="68"/>
      <c r="B69" s="58"/>
      <c r="C69" s="24"/>
      <c r="D69" s="24"/>
      <c r="E69" s="24"/>
      <c r="F69" s="24"/>
      <c r="G69" s="58"/>
      <c r="M69" s="107"/>
      <c r="N69" s="107"/>
    </row>
    <row r="70" spans="1:14">
      <c r="A70" s="68"/>
      <c r="B70" s="58"/>
      <c r="C70" s="58"/>
      <c r="D70" s="24"/>
      <c r="E70" s="24"/>
      <c r="F70" s="24"/>
      <c r="G70" s="58"/>
      <c r="M70" s="107"/>
      <c r="N70" s="107"/>
    </row>
    <row r="71" spans="1:14">
      <c r="A71" s="68"/>
      <c r="B71" s="58"/>
      <c r="C71" s="59"/>
      <c r="D71" s="24"/>
      <c r="E71" s="24"/>
      <c r="F71" s="24"/>
      <c r="G71" s="58"/>
      <c r="M71" s="107"/>
      <c r="N71" s="107"/>
    </row>
    <row r="72" spans="1:14">
      <c r="A72" s="68"/>
      <c r="B72" s="58"/>
      <c r="C72" s="37"/>
      <c r="D72" s="24"/>
      <c r="E72" s="24"/>
      <c r="F72" s="24"/>
      <c r="G72" s="58"/>
      <c r="M72" s="107"/>
      <c r="N72" s="107"/>
    </row>
    <row r="73" spans="1:14">
      <c r="A73" s="68"/>
      <c r="B73" s="58"/>
      <c r="C73" s="24"/>
      <c r="D73" s="24"/>
      <c r="E73" s="24"/>
      <c r="F73" s="24"/>
      <c r="G73" s="58"/>
      <c r="M73" s="107"/>
      <c r="N73" s="107"/>
    </row>
    <row r="74" spans="1:14">
      <c r="A74" s="68"/>
      <c r="B74" s="58"/>
      <c r="C74" s="24"/>
      <c r="D74" s="24"/>
      <c r="E74" s="24"/>
      <c r="F74" s="24"/>
      <c r="G74" s="58"/>
      <c r="M74" s="107"/>
      <c r="N74" s="107"/>
    </row>
    <row r="75" spans="1:14">
      <c r="A75" s="68"/>
      <c r="B75" s="58"/>
      <c r="C75" s="24"/>
      <c r="D75" s="24"/>
      <c r="E75" s="24"/>
      <c r="F75" s="24"/>
      <c r="G75" s="58"/>
      <c r="M75" s="107"/>
      <c r="N75" s="107"/>
    </row>
    <row r="76" spans="1:14">
      <c r="A76" s="68"/>
      <c r="B76" s="58"/>
      <c r="C76" s="24"/>
      <c r="D76" s="24"/>
      <c r="E76" s="24"/>
      <c r="F76" s="24"/>
      <c r="G76" s="58"/>
      <c r="L76" s="132"/>
      <c r="M76" s="107"/>
      <c r="N76" s="107"/>
    </row>
    <row r="77" spans="1:14">
      <c r="A77" s="68"/>
      <c r="B77" s="58"/>
      <c r="C77" s="24"/>
      <c r="D77" s="24"/>
      <c r="E77" s="24"/>
      <c r="F77" s="24"/>
      <c r="G77" s="58"/>
      <c r="L77" s="132"/>
      <c r="M77" s="107"/>
      <c r="N77" s="107"/>
    </row>
    <row r="78" spans="1:14">
      <c r="A78" s="68"/>
      <c r="B78" s="58"/>
      <c r="C78" s="24"/>
      <c r="D78" s="24"/>
      <c r="E78" s="24"/>
      <c r="F78" s="24"/>
      <c r="G78" s="58"/>
      <c r="K78" s="24"/>
      <c r="L78" s="132"/>
      <c r="M78" s="107"/>
      <c r="N78" s="107"/>
    </row>
    <row r="79" spans="1:14">
      <c r="A79" s="68"/>
      <c r="B79" s="58"/>
      <c r="C79" s="24"/>
      <c r="D79" s="24"/>
      <c r="E79" s="24"/>
      <c r="F79" s="24"/>
      <c r="G79" s="58"/>
      <c r="K79" s="24"/>
      <c r="L79" s="132"/>
      <c r="M79" s="107"/>
      <c r="N79" s="107"/>
    </row>
    <row r="80" spans="1:14">
      <c r="A80" s="68"/>
      <c r="B80" s="58"/>
      <c r="C80" s="24"/>
      <c r="D80" s="24"/>
      <c r="E80" s="24"/>
      <c r="F80" s="24"/>
      <c r="G80" s="58"/>
      <c r="K80" s="24"/>
      <c r="L80" s="132"/>
      <c r="M80" s="107"/>
      <c r="N80" s="107"/>
    </row>
    <row r="81" spans="1:14">
      <c r="A81" s="68"/>
      <c r="B81" s="58"/>
      <c r="C81" s="24"/>
      <c r="D81" s="24"/>
      <c r="E81" s="24"/>
      <c r="F81" s="24"/>
      <c r="G81" s="58"/>
      <c r="K81" s="24"/>
      <c r="L81" s="132"/>
      <c r="M81" s="107"/>
      <c r="N81" s="107"/>
    </row>
    <row r="82" spans="1:14">
      <c r="A82" s="68"/>
      <c r="B82" s="58"/>
      <c r="C82" s="24"/>
      <c r="D82" s="24"/>
      <c r="E82" s="24"/>
      <c r="F82" s="24"/>
      <c r="G82" s="58"/>
      <c r="K82" s="24"/>
      <c r="L82" s="132"/>
      <c r="M82" s="107"/>
      <c r="N82" s="107"/>
    </row>
    <row r="83" spans="1:14">
      <c r="A83" s="68"/>
      <c r="B83" s="58"/>
      <c r="C83" s="24"/>
      <c r="D83" s="24"/>
      <c r="E83" s="24"/>
      <c r="F83" s="24"/>
      <c r="G83" s="58"/>
      <c r="K83" s="24"/>
      <c r="L83" s="132"/>
      <c r="M83" s="107"/>
      <c r="N83" s="107"/>
    </row>
    <row r="84" spans="1:14">
      <c r="A84" s="68"/>
      <c r="B84" s="58"/>
      <c r="C84" s="24"/>
      <c r="D84" s="24"/>
      <c r="E84" s="24"/>
      <c r="F84" s="24"/>
      <c r="G84" s="58"/>
      <c r="K84" s="24"/>
      <c r="L84" s="132"/>
      <c r="M84" s="107"/>
      <c r="N84" s="107"/>
    </row>
    <row r="85" spans="1:14">
      <c r="A85" s="68"/>
      <c r="B85" s="58"/>
      <c r="C85" s="24"/>
      <c r="D85" s="24"/>
      <c r="E85" s="24"/>
      <c r="F85" s="24"/>
      <c r="G85" s="58"/>
      <c r="K85" s="24"/>
      <c r="L85" s="132"/>
      <c r="M85" s="107"/>
      <c r="N85" s="107"/>
    </row>
    <row r="86" spans="1:14">
      <c r="A86" s="68"/>
      <c r="B86" s="58"/>
      <c r="C86" s="24"/>
      <c r="D86" s="24"/>
      <c r="E86" s="24"/>
      <c r="F86" s="24"/>
      <c r="G86" s="58"/>
      <c r="K86" s="24"/>
      <c r="L86" s="132"/>
      <c r="M86" s="107"/>
      <c r="N86" s="107"/>
    </row>
    <row r="87" spans="1:14">
      <c r="A87" s="68"/>
      <c r="B87" s="58"/>
      <c r="C87" s="24"/>
      <c r="D87" s="24"/>
      <c r="E87" s="24"/>
      <c r="F87" s="24"/>
      <c r="G87" s="58"/>
      <c r="K87" s="24"/>
      <c r="L87" s="132"/>
      <c r="M87" s="107"/>
      <c r="N87" s="107"/>
    </row>
    <row r="92" spans="1:14">
      <c r="A92"/>
      <c r="B92"/>
      <c r="C92"/>
      <c r="D92"/>
      <c r="E92"/>
      <c r="F92"/>
      <c r="G92"/>
      <c r="H92"/>
      <c r="I92" s="3"/>
      <c r="J92" s="3"/>
      <c r="K92" s="24"/>
      <c r="L92" s="132"/>
      <c r="M92" s="107"/>
      <c r="N92" s="107"/>
    </row>
    <row r="93" spans="1:14">
      <c r="A93"/>
      <c r="B93"/>
      <c r="C93"/>
      <c r="D93"/>
      <c r="E93"/>
      <c r="F93"/>
      <c r="G93"/>
      <c r="H93"/>
      <c r="I93" s="3"/>
      <c r="J93" s="3"/>
      <c r="K93" s="24"/>
      <c r="L93" s="132"/>
      <c r="M93" s="107"/>
      <c r="N93" s="107"/>
    </row>
  </sheetData>
  <mergeCells count="6">
    <mergeCell ref="A1:N1"/>
    <mergeCell ref="A57:C57"/>
    <mergeCell ref="D54:E54"/>
    <mergeCell ref="D55:E55"/>
    <mergeCell ref="A54:C54"/>
    <mergeCell ref="A55:C55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GrainFlow France trends</vt:lpstr>
      <vt:lpstr>Vessels sailed from France</vt:lpstr>
      <vt:lpstr>Discharged French grain</vt:lpstr>
      <vt:lpstr>Grain and vessels at sea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psosnovsky</cp:lastModifiedBy>
  <dcterms:created xsi:type="dcterms:W3CDTF">2024-01-07T14:59:43Z</dcterms:created>
  <dcterms:modified xsi:type="dcterms:W3CDTF">2026-04-09T18:36:00Z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a40d845a-3aaa-48ee-a7ba-cdf94704076b</vt:lpwstr>
  </property>
</Properties>
</file>